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85" tabRatio="815" activeTab="1"/>
  </bookViews>
  <sheets>
    <sheet name="Instruções" sheetId="34" r:id="rId1"/>
    <sheet name="Ambiente e Fixação de Objetivos" sheetId="30" r:id="rId2"/>
    <sheet name="Mapa de Riscos" sheetId="26" r:id="rId3"/>
    <sheet name="Cálculo do Risco Inerente" sheetId="21" r:id="rId4"/>
    <sheet name="Cálculo do Risco Residual" sheetId="28" r:id="rId5"/>
    <sheet name="Plano de Ação" sheetId="27" r:id="rId6"/>
    <sheet name="NR - Resposta a Risco" sheetId="29" r:id="rId7"/>
    <sheet name="Probabilidade" sheetId="35" r:id="rId8"/>
    <sheet name="Impacto - Fatores de Análise" sheetId="32" r:id="rId9"/>
    <sheet name="Plan1" sheetId="33" state="hidden" r:id="rId10"/>
    <sheet name="Sobre" sheetId="31" state="hidden" r:id="rId11"/>
    <sheet name="MapXConst.Controles" sheetId="8" state="hidden" r:id="rId12"/>
  </sheets>
  <definedNames>
    <definedName name="Status">'Plano de Ação'!$Q$15:$Q$17</definedName>
    <definedName name="Z_2DBB1777_3400_47E9_BA4F_DF33B1E9CB70_.wvu.Cols" localSheetId="2" hidden="1">'Mapa de Riscos'!#REF!</definedName>
    <definedName name="Z_2DBB1777_3400_47E9_BA4F_DF33B1E9CB70_.wvu.Rows" localSheetId="2" hidden="1">'Mapa de Riscos'!#REF!</definedName>
  </definedNames>
  <calcPr calcId="145621"/>
  <customWorkbookViews>
    <customWorkbookView name="23845805153 - Modo de exibição pessoal" guid="{2DBB1777-3400-47E9-BA4F-DF33B1E9CB70}" mergeInterval="0" personalView="1" maximized="1" xWindow="1" yWindow="1" windowWidth="1596" windowHeight="670" tabRatio="768" activeSheetId="4"/>
    <customWorkbookView name="33921040604 - Modo de exibição pessoal" guid="{1B4AE936-FA30-4AED-ABA3-0D66802EE8C5}" mergeInterval="0" personalView="1" maximized="1" xWindow="1" yWindow="1" windowWidth="1596" windowHeight="670" tabRatio="768" activeSheetId="12"/>
  </customWorkbookViews>
</workbook>
</file>

<file path=xl/calcChain.xml><?xml version="1.0" encoding="utf-8"?>
<calcChain xmlns="http://schemas.openxmlformats.org/spreadsheetml/2006/main">
  <c r="E22" i="21" l="1"/>
  <c r="W23" i="28" l="1"/>
  <c r="W24" i="28"/>
  <c r="W25" i="28"/>
  <c r="W26" i="28"/>
  <c r="W27" i="28"/>
  <c r="W28" i="28"/>
  <c r="W29" i="28"/>
  <c r="W30" i="28"/>
  <c r="W31" i="28"/>
  <c r="W32" i="28"/>
  <c r="W33" i="28"/>
  <c r="W34" i="28"/>
  <c r="W35" i="28"/>
  <c r="W36" i="28"/>
  <c r="W37" i="28"/>
  <c r="W38" i="28"/>
  <c r="W39" i="28"/>
  <c r="W40" i="28"/>
  <c r="W41" i="28"/>
  <c r="W42" i="28"/>
  <c r="W43" i="28"/>
  <c r="W44" i="28"/>
  <c r="W45" i="28"/>
  <c r="W46" i="28"/>
  <c r="W47" i="28"/>
  <c r="W48" i="28"/>
  <c r="W49" i="28"/>
  <c r="W50" i="28"/>
  <c r="W51" i="28"/>
  <c r="W52" i="28"/>
  <c r="W53" i="28"/>
  <c r="W54" i="28"/>
  <c r="W55" i="28"/>
  <c r="W56" i="28"/>
  <c r="W57" i="28"/>
  <c r="W58" i="28"/>
  <c r="W59" i="28"/>
  <c r="W60" i="28"/>
  <c r="W23" i="21"/>
  <c r="W24" i="21"/>
  <c r="W25" i="21"/>
  <c r="W26" i="21"/>
  <c r="W27" i="21"/>
  <c r="W28" i="21"/>
  <c r="W29" i="21"/>
  <c r="W30" i="21"/>
  <c r="W31" i="21"/>
  <c r="W32" i="21"/>
  <c r="W33" i="21"/>
  <c r="W34" i="21"/>
  <c r="W35" i="21"/>
  <c r="W36" i="21"/>
  <c r="W37" i="21"/>
  <c r="W38" i="21"/>
  <c r="W39" i="21"/>
  <c r="W40" i="21"/>
  <c r="W41" i="21"/>
  <c r="W42" i="21"/>
  <c r="W43" i="21"/>
  <c r="W44" i="21"/>
  <c r="W45" i="21"/>
  <c r="W46" i="21"/>
  <c r="W47" i="21"/>
  <c r="W48" i="21"/>
  <c r="W49" i="21"/>
  <c r="W50" i="21"/>
  <c r="W51" i="21"/>
  <c r="W52" i="21"/>
  <c r="W53" i="21"/>
  <c r="W54" i="21"/>
  <c r="W55" i="21"/>
  <c r="W56" i="21"/>
  <c r="W57" i="21"/>
  <c r="W58" i="21"/>
  <c r="W59" i="21"/>
  <c r="W60" i="21"/>
  <c r="O24" i="26" l="1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O50" i="26"/>
  <c r="O51" i="26"/>
  <c r="O52" i="26"/>
  <c r="O53" i="26"/>
  <c r="O54" i="26"/>
  <c r="O55" i="26"/>
  <c r="O58" i="26"/>
  <c r="O59" i="26"/>
  <c r="O60" i="26"/>
  <c r="N24" i="26"/>
  <c r="N25" i="26"/>
  <c r="N26" i="26"/>
  <c r="N27" i="26"/>
  <c r="N28" i="26"/>
  <c r="N29" i="26"/>
  <c r="N30" i="26"/>
  <c r="N31" i="26"/>
  <c r="N32" i="26"/>
  <c r="N33" i="26"/>
  <c r="N34" i="26"/>
  <c r="N35" i="26"/>
  <c r="N36" i="26"/>
  <c r="N37" i="26"/>
  <c r="N38" i="26"/>
  <c r="N39" i="26"/>
  <c r="N40" i="26"/>
  <c r="N41" i="26"/>
  <c r="N42" i="26"/>
  <c r="N43" i="26"/>
  <c r="N44" i="26"/>
  <c r="N45" i="26"/>
  <c r="N46" i="26"/>
  <c r="N47" i="26"/>
  <c r="N48" i="26"/>
  <c r="N49" i="26"/>
  <c r="N50" i="26"/>
  <c r="N51" i="26"/>
  <c r="N52" i="26"/>
  <c r="N53" i="26"/>
  <c r="N54" i="26"/>
  <c r="N55" i="26"/>
  <c r="N56" i="26"/>
  <c r="N58" i="26"/>
  <c r="N59" i="26"/>
  <c r="N60" i="26"/>
  <c r="L69" i="21"/>
  <c r="L72" i="21"/>
  <c r="L68" i="21"/>
  <c r="E60" i="28"/>
  <c r="E59" i="28"/>
  <c r="E58" i="28"/>
  <c r="E57" i="28"/>
  <c r="E56" i="28"/>
  <c r="E55" i="28"/>
  <c r="E54" i="28"/>
  <c r="E53" i="28"/>
  <c r="E52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F26" i="28" s="1"/>
  <c r="G26" i="28" s="1"/>
  <c r="H26" i="28" s="1"/>
  <c r="I26" i="28" s="1"/>
  <c r="E25" i="28"/>
  <c r="F25" i="28" s="1"/>
  <c r="G25" i="28" s="1"/>
  <c r="H25" i="28" s="1"/>
  <c r="I25" i="28" s="1"/>
  <c r="E24" i="28"/>
  <c r="F24" i="28" s="1"/>
  <c r="G24" i="28" s="1"/>
  <c r="H24" i="28" s="1"/>
  <c r="I24" i="28" s="1"/>
  <c r="E22" i="28"/>
  <c r="F22" i="28" s="1"/>
  <c r="G22" i="28" s="1"/>
  <c r="H22" i="28" s="1"/>
  <c r="I22" i="28" s="1"/>
  <c r="E23" i="28"/>
  <c r="F23" i="28" s="1"/>
  <c r="G23" i="28" s="1"/>
  <c r="H23" i="28" s="1"/>
  <c r="J60" i="28"/>
  <c r="J59" i="28"/>
  <c r="J58" i="28"/>
  <c r="J57" i="28"/>
  <c r="N57" i="26" s="1"/>
  <c r="J56" i="28"/>
  <c r="J55" i="28"/>
  <c r="J54" i="28"/>
  <c r="J53" i="28"/>
  <c r="J52" i="28"/>
  <c r="J51" i="28"/>
  <c r="J50" i="28"/>
  <c r="J49" i="28"/>
  <c r="J48" i="28"/>
  <c r="J47" i="28"/>
  <c r="J46" i="28"/>
  <c r="J45" i="28"/>
  <c r="J44" i="28"/>
  <c r="J43" i="28"/>
  <c r="J42" i="28"/>
  <c r="J41" i="28"/>
  <c r="J40" i="28"/>
  <c r="J39" i="28"/>
  <c r="J38" i="28"/>
  <c r="J37" i="28"/>
  <c r="J36" i="28"/>
  <c r="J35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N23" i="26" s="1"/>
  <c r="J22" i="28"/>
  <c r="N22" i="26" s="1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0" i="26"/>
  <c r="I51" i="26"/>
  <c r="I52" i="26"/>
  <c r="I53" i="26"/>
  <c r="I54" i="26"/>
  <c r="I55" i="26"/>
  <c r="I56" i="26"/>
  <c r="I57" i="26"/>
  <c r="I58" i="26"/>
  <c r="I59" i="26"/>
  <c r="H24" i="26"/>
  <c r="H26" i="26"/>
  <c r="H27" i="26"/>
  <c r="H30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F22" i="21"/>
  <c r="G22" i="21" s="1"/>
  <c r="H22" i="21" s="1"/>
  <c r="I22" i="21" s="1"/>
  <c r="E24" i="21"/>
  <c r="F24" i="21"/>
  <c r="G24" i="21" s="1"/>
  <c r="H24" i="21" s="1"/>
  <c r="I24" i="21" s="1"/>
  <c r="E25" i="21"/>
  <c r="F25" i="21" s="1"/>
  <c r="G25" i="21" s="1"/>
  <c r="H25" i="21" s="1"/>
  <c r="I25" i="21" s="1"/>
  <c r="E26" i="21"/>
  <c r="F26" i="21"/>
  <c r="G26" i="21" s="1"/>
  <c r="H26" i="21" s="1"/>
  <c r="I26" i="21" s="1"/>
  <c r="E27" i="21"/>
  <c r="F27" i="21" s="1"/>
  <c r="G27" i="21" s="1"/>
  <c r="H27" i="21" s="1"/>
  <c r="I27" i="21" s="1"/>
  <c r="E28" i="21"/>
  <c r="F28" i="21" s="1"/>
  <c r="G28" i="21" s="1"/>
  <c r="H28" i="21" s="1"/>
  <c r="I28" i="21" s="1"/>
  <c r="E29" i="21"/>
  <c r="F29" i="21" s="1"/>
  <c r="G29" i="21" s="1"/>
  <c r="H29" i="21" s="1"/>
  <c r="I29" i="21" s="1"/>
  <c r="E30" i="21"/>
  <c r="F30" i="21" s="1"/>
  <c r="G30" i="21" s="1"/>
  <c r="H30" i="21" s="1"/>
  <c r="I30" i="21" s="1"/>
  <c r="E31" i="21"/>
  <c r="F31" i="21" s="1"/>
  <c r="G31" i="21" s="1"/>
  <c r="H31" i="21" s="1"/>
  <c r="I31" i="21" s="1"/>
  <c r="E32" i="21"/>
  <c r="F32" i="21"/>
  <c r="G32" i="21" s="1"/>
  <c r="H32" i="21" s="1"/>
  <c r="I32" i="21" s="1"/>
  <c r="E33" i="21"/>
  <c r="F33" i="21" s="1"/>
  <c r="G33" i="21" s="1"/>
  <c r="H33" i="21" s="1"/>
  <c r="I33" i="21" s="1"/>
  <c r="E34" i="21"/>
  <c r="F34" i="21" s="1"/>
  <c r="G34" i="21" s="1"/>
  <c r="H34" i="21" s="1"/>
  <c r="I34" i="21" s="1"/>
  <c r="E35" i="21"/>
  <c r="F35" i="21" s="1"/>
  <c r="G35" i="21" s="1"/>
  <c r="H35" i="21" s="1"/>
  <c r="I35" i="21" s="1"/>
  <c r="E36" i="21"/>
  <c r="F36" i="21"/>
  <c r="G36" i="21" s="1"/>
  <c r="H36" i="21" s="1"/>
  <c r="I36" i="21" s="1"/>
  <c r="E37" i="21"/>
  <c r="F37" i="21"/>
  <c r="G37" i="21" s="1"/>
  <c r="H37" i="21" s="1"/>
  <c r="I37" i="21" s="1"/>
  <c r="E38" i="21"/>
  <c r="F38" i="21" s="1"/>
  <c r="G38" i="21" s="1"/>
  <c r="H38" i="21" s="1"/>
  <c r="I38" i="21" s="1"/>
  <c r="E39" i="21"/>
  <c r="F39" i="21" s="1"/>
  <c r="G39" i="21" s="1"/>
  <c r="H39" i="21" s="1"/>
  <c r="I39" i="21" s="1"/>
  <c r="E40" i="21"/>
  <c r="F40" i="21" s="1"/>
  <c r="G40" i="21" s="1"/>
  <c r="H40" i="21" s="1"/>
  <c r="I40" i="21" s="1"/>
  <c r="E41" i="21"/>
  <c r="F41" i="21" s="1"/>
  <c r="G41" i="21" s="1"/>
  <c r="H41" i="21" s="1"/>
  <c r="I41" i="21" s="1"/>
  <c r="E42" i="21"/>
  <c r="F42" i="21"/>
  <c r="G42" i="21" s="1"/>
  <c r="H42" i="21" s="1"/>
  <c r="I42" i="21" s="1"/>
  <c r="E43" i="21"/>
  <c r="F43" i="21" s="1"/>
  <c r="G43" i="21" s="1"/>
  <c r="H43" i="21" s="1"/>
  <c r="I43" i="21" s="1"/>
  <c r="E44" i="21"/>
  <c r="F44" i="21"/>
  <c r="G44" i="21"/>
  <c r="H44" i="21" s="1"/>
  <c r="I44" i="21" s="1"/>
  <c r="E45" i="21"/>
  <c r="F45" i="21" s="1"/>
  <c r="G45" i="21" s="1"/>
  <c r="H45" i="21" s="1"/>
  <c r="I45" i="21" s="1"/>
  <c r="E46" i="21"/>
  <c r="F46" i="21"/>
  <c r="G46" i="21" s="1"/>
  <c r="H46" i="21" s="1"/>
  <c r="I46" i="21" s="1"/>
  <c r="E47" i="21"/>
  <c r="F47" i="21" s="1"/>
  <c r="G47" i="21" s="1"/>
  <c r="H47" i="21" s="1"/>
  <c r="I47" i="21" s="1"/>
  <c r="E48" i="21"/>
  <c r="F48" i="21"/>
  <c r="G48" i="21" s="1"/>
  <c r="H48" i="21" s="1"/>
  <c r="I48" i="21" s="1"/>
  <c r="E49" i="21"/>
  <c r="F49" i="21" s="1"/>
  <c r="G49" i="21" s="1"/>
  <c r="H49" i="21" s="1"/>
  <c r="I49" i="21" s="1"/>
  <c r="E50" i="21"/>
  <c r="F50" i="21" s="1"/>
  <c r="G50" i="21" s="1"/>
  <c r="H50" i="21" s="1"/>
  <c r="I50" i="21" s="1"/>
  <c r="E51" i="21"/>
  <c r="F51" i="21" s="1"/>
  <c r="G51" i="21" s="1"/>
  <c r="H51" i="21" s="1"/>
  <c r="I51" i="21"/>
  <c r="E52" i="21"/>
  <c r="F52" i="21" s="1"/>
  <c r="G52" i="21" s="1"/>
  <c r="H52" i="21" s="1"/>
  <c r="I52" i="21" s="1"/>
  <c r="E53" i="21"/>
  <c r="F53" i="21" s="1"/>
  <c r="G53" i="21" s="1"/>
  <c r="H53" i="21" s="1"/>
  <c r="I53" i="21" s="1"/>
  <c r="E54" i="21"/>
  <c r="F54" i="21"/>
  <c r="G54" i="21" s="1"/>
  <c r="H54" i="21" s="1"/>
  <c r="I54" i="21" s="1"/>
  <c r="E55" i="21"/>
  <c r="F55" i="21" s="1"/>
  <c r="G55" i="21" s="1"/>
  <c r="H55" i="21" s="1"/>
  <c r="I55" i="21" s="1"/>
  <c r="E56" i="21"/>
  <c r="F56" i="21"/>
  <c r="G56" i="21"/>
  <c r="H56" i="21" s="1"/>
  <c r="I56" i="21" s="1"/>
  <c r="E57" i="21"/>
  <c r="F57" i="21"/>
  <c r="G57" i="21"/>
  <c r="H57" i="21" s="1"/>
  <c r="I57" i="21" s="1"/>
  <c r="E58" i="21"/>
  <c r="F58" i="21" s="1"/>
  <c r="G58" i="21" s="1"/>
  <c r="H58" i="21" s="1"/>
  <c r="I58" i="21" s="1"/>
  <c r="E59" i="21"/>
  <c r="F59" i="21" s="1"/>
  <c r="G59" i="21" s="1"/>
  <c r="H59" i="21" s="1"/>
  <c r="I59" i="21"/>
  <c r="E60" i="21"/>
  <c r="F60" i="21" s="1"/>
  <c r="G60" i="21" s="1"/>
  <c r="H60" i="21" s="1"/>
  <c r="I60" i="21" s="1"/>
  <c r="E23" i="21"/>
  <c r="F23" i="21" s="1"/>
  <c r="G23" i="21" s="1"/>
  <c r="H23" i="21" s="1"/>
  <c r="I23" i="21" s="1"/>
  <c r="J60" i="21"/>
  <c r="H60" i="26" s="1"/>
  <c r="J59" i="21"/>
  <c r="J58" i="21"/>
  <c r="J57" i="21"/>
  <c r="J56" i="21"/>
  <c r="J55" i="21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H31" i="26" s="1"/>
  <c r="J30" i="21"/>
  <c r="J29" i="21"/>
  <c r="H29" i="26" s="1"/>
  <c r="J28" i="21"/>
  <c r="H28" i="26" s="1"/>
  <c r="J27" i="21"/>
  <c r="J26" i="21"/>
  <c r="J25" i="21"/>
  <c r="H25" i="26" s="1"/>
  <c r="J24" i="21"/>
  <c r="J23" i="21"/>
  <c r="H23" i="26" s="1"/>
  <c r="J22" i="21"/>
  <c r="H22" i="26" s="1"/>
  <c r="F28" i="28" l="1"/>
  <c r="G28" i="28" s="1"/>
  <c r="H28" i="28" s="1"/>
  <c r="I28" i="28" s="1"/>
  <c r="I23" i="28"/>
  <c r="R22" i="26"/>
  <c r="F27" i="28" l="1"/>
  <c r="G27" i="28" s="1"/>
  <c r="H27" i="28" s="1"/>
  <c r="I27" i="28" s="1"/>
  <c r="F29" i="28"/>
  <c r="G29" i="28" s="1"/>
  <c r="H29" i="28" s="1"/>
  <c r="I29" i="28" s="1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F32" i="28" l="1"/>
  <c r="G32" i="28" s="1"/>
  <c r="H32" i="28" s="1"/>
  <c r="I32" i="28" s="1"/>
  <c r="F30" i="28"/>
  <c r="G30" i="28" s="1"/>
  <c r="H30" i="28" s="1"/>
  <c r="I30" i="28" s="1"/>
  <c r="F31" i="28"/>
  <c r="G31" i="28" s="1"/>
  <c r="H31" i="28" s="1"/>
  <c r="I31" i="28" s="1"/>
  <c r="S23" i="21"/>
  <c r="V23" i="21" l="1"/>
  <c r="I23" i="26"/>
  <c r="F34" i="28"/>
  <c r="G34" i="28" s="1"/>
  <c r="H34" i="28" s="1"/>
  <c r="I34" i="28" s="1"/>
  <c r="F33" i="28"/>
  <c r="G33" i="28" s="1"/>
  <c r="H33" i="28" s="1"/>
  <c r="I33" i="28" s="1"/>
  <c r="F35" i="28"/>
  <c r="G35" i="28" s="1"/>
  <c r="H35" i="28" s="1"/>
  <c r="I35" i="28" s="1"/>
  <c r="S23" i="28"/>
  <c r="S24" i="28"/>
  <c r="V24" i="28" s="1"/>
  <c r="S25" i="28"/>
  <c r="V25" i="28" s="1"/>
  <c r="S26" i="28"/>
  <c r="V26" i="28" s="1"/>
  <c r="S27" i="28"/>
  <c r="V27" i="28" s="1"/>
  <c r="S28" i="28"/>
  <c r="V28" i="28" s="1"/>
  <c r="S29" i="28"/>
  <c r="V29" i="28" s="1"/>
  <c r="S30" i="28"/>
  <c r="V30" i="28" s="1"/>
  <c r="S31" i="28"/>
  <c r="V31" i="28" s="1"/>
  <c r="S32" i="28"/>
  <c r="V32" i="28" s="1"/>
  <c r="S33" i="28"/>
  <c r="V33" i="28" s="1"/>
  <c r="S34" i="28"/>
  <c r="V34" i="28" s="1"/>
  <c r="S35" i="28"/>
  <c r="V35" i="28" s="1"/>
  <c r="S36" i="28"/>
  <c r="V36" i="28" s="1"/>
  <c r="S37" i="28"/>
  <c r="V37" i="28" s="1"/>
  <c r="S38" i="28"/>
  <c r="V38" i="28" s="1"/>
  <c r="S39" i="28"/>
  <c r="V39" i="28" s="1"/>
  <c r="S40" i="28"/>
  <c r="V40" i="28" s="1"/>
  <c r="S41" i="28"/>
  <c r="V41" i="28" s="1"/>
  <c r="S42" i="28"/>
  <c r="V42" i="28" s="1"/>
  <c r="S43" i="28"/>
  <c r="V43" i="28" s="1"/>
  <c r="S44" i="28"/>
  <c r="V44" i="28" s="1"/>
  <c r="S45" i="28"/>
  <c r="V45" i="28" s="1"/>
  <c r="S46" i="28"/>
  <c r="V46" i="28" s="1"/>
  <c r="S47" i="28"/>
  <c r="V47" i="28" s="1"/>
  <c r="S48" i="28"/>
  <c r="V48" i="28" s="1"/>
  <c r="S49" i="28"/>
  <c r="V49" i="28" s="1"/>
  <c r="S50" i="28"/>
  <c r="V50" i="28" s="1"/>
  <c r="S51" i="28"/>
  <c r="V51" i="28" s="1"/>
  <c r="S52" i="28"/>
  <c r="V52" i="28" s="1"/>
  <c r="S53" i="28"/>
  <c r="V53" i="28" s="1"/>
  <c r="S54" i="28"/>
  <c r="V54" i="28" s="1"/>
  <c r="S55" i="28"/>
  <c r="V55" i="28" s="1"/>
  <c r="S56" i="28"/>
  <c r="S57" i="28"/>
  <c r="S58" i="28"/>
  <c r="V58" i="28" s="1"/>
  <c r="S59" i="28"/>
  <c r="V59" i="28" s="1"/>
  <c r="S60" i="28"/>
  <c r="V60" i="28" s="1"/>
  <c r="S22" i="28"/>
  <c r="R60" i="28"/>
  <c r="R59" i="28"/>
  <c r="R58" i="28"/>
  <c r="R57" i="28"/>
  <c r="R56" i="28"/>
  <c r="R55" i="28"/>
  <c r="R54" i="28"/>
  <c r="R53" i="28"/>
  <c r="R52" i="28"/>
  <c r="R51" i="28"/>
  <c r="R50" i="28"/>
  <c r="R49" i="28"/>
  <c r="R48" i="28"/>
  <c r="R47" i="28"/>
  <c r="R46" i="28"/>
  <c r="R45" i="28"/>
  <c r="R44" i="28"/>
  <c r="R43" i="28"/>
  <c r="R42" i="28"/>
  <c r="R41" i="28"/>
  <c r="R40" i="28"/>
  <c r="R39" i="28"/>
  <c r="R38" i="28"/>
  <c r="R37" i="28"/>
  <c r="R36" i="28"/>
  <c r="R35" i="28"/>
  <c r="R34" i="28"/>
  <c r="R33" i="28"/>
  <c r="R32" i="28"/>
  <c r="R31" i="28"/>
  <c r="R30" i="28"/>
  <c r="R29" i="28"/>
  <c r="R28" i="28"/>
  <c r="R27" i="28"/>
  <c r="R26" i="28"/>
  <c r="R25" i="28"/>
  <c r="R24" i="28"/>
  <c r="R23" i="28"/>
  <c r="R22" i="28"/>
  <c r="R23" i="21"/>
  <c r="R24" i="21"/>
  <c r="R25" i="21"/>
  <c r="R26" i="21"/>
  <c r="R27" i="21"/>
  <c r="R28" i="21"/>
  <c r="R29" i="21"/>
  <c r="R30" i="21"/>
  <c r="R31" i="21"/>
  <c r="R32" i="21"/>
  <c r="R33" i="21"/>
  <c r="R34" i="21"/>
  <c r="R35" i="21"/>
  <c r="R36" i="21"/>
  <c r="R37" i="21"/>
  <c r="R38" i="21"/>
  <c r="R39" i="21"/>
  <c r="R40" i="21"/>
  <c r="R41" i="21"/>
  <c r="R42" i="21"/>
  <c r="R43" i="21"/>
  <c r="R44" i="21"/>
  <c r="R45" i="21"/>
  <c r="R46" i="21"/>
  <c r="R47" i="21"/>
  <c r="R48" i="21"/>
  <c r="R49" i="21"/>
  <c r="R50" i="21"/>
  <c r="R51" i="21"/>
  <c r="R52" i="21"/>
  <c r="R53" i="21"/>
  <c r="R54" i="21"/>
  <c r="R55" i="21"/>
  <c r="R56" i="21"/>
  <c r="R57" i="21"/>
  <c r="R58" i="21"/>
  <c r="R59" i="21"/>
  <c r="R60" i="21"/>
  <c r="S22" i="21"/>
  <c r="I22" i="26" s="1"/>
  <c r="R22" i="21"/>
  <c r="S24" i="21"/>
  <c r="S25" i="21"/>
  <c r="S26" i="21"/>
  <c r="S27" i="21"/>
  <c r="S28" i="21"/>
  <c r="S29" i="21"/>
  <c r="S30" i="21"/>
  <c r="S31" i="21"/>
  <c r="S32" i="21"/>
  <c r="S33" i="21"/>
  <c r="V33" i="21" s="1"/>
  <c r="S34" i="21"/>
  <c r="V34" i="21" s="1"/>
  <c r="S35" i="21"/>
  <c r="V35" i="21" s="1"/>
  <c r="S36" i="21"/>
  <c r="V36" i="21" s="1"/>
  <c r="S37" i="21"/>
  <c r="V37" i="21" s="1"/>
  <c r="S38" i="21"/>
  <c r="V38" i="21" s="1"/>
  <c r="S39" i="21"/>
  <c r="V39" i="21" s="1"/>
  <c r="S40" i="21"/>
  <c r="V40" i="21" s="1"/>
  <c r="S41" i="21"/>
  <c r="V41" i="21" s="1"/>
  <c r="S42" i="21"/>
  <c r="V42" i="21" s="1"/>
  <c r="S43" i="21"/>
  <c r="V43" i="21" s="1"/>
  <c r="S44" i="21"/>
  <c r="V44" i="21" s="1"/>
  <c r="S45" i="21"/>
  <c r="V45" i="21" s="1"/>
  <c r="S46" i="21"/>
  <c r="V46" i="21" s="1"/>
  <c r="S47" i="21"/>
  <c r="V47" i="21" s="1"/>
  <c r="S48" i="21"/>
  <c r="V48" i="21" s="1"/>
  <c r="S49" i="21"/>
  <c r="V49" i="21" s="1"/>
  <c r="S50" i="21"/>
  <c r="V50" i="21" s="1"/>
  <c r="S51" i="21"/>
  <c r="V51" i="21" s="1"/>
  <c r="S52" i="21"/>
  <c r="V52" i="21" s="1"/>
  <c r="S53" i="21"/>
  <c r="V53" i="21" s="1"/>
  <c r="S54" i="21"/>
  <c r="V54" i="21" s="1"/>
  <c r="S55" i="21"/>
  <c r="V55" i="21" s="1"/>
  <c r="S56" i="21"/>
  <c r="V56" i="21" s="1"/>
  <c r="S57" i="21"/>
  <c r="V57" i="21" s="1"/>
  <c r="S58" i="21"/>
  <c r="V58" i="21" s="1"/>
  <c r="S59" i="21"/>
  <c r="V59" i="21" s="1"/>
  <c r="S60" i="21"/>
  <c r="V60" i="21" l="1"/>
  <c r="I60" i="26"/>
  <c r="V32" i="21"/>
  <c r="I32" i="26"/>
  <c r="V31" i="21"/>
  <c r="I31" i="26"/>
  <c r="V30" i="21"/>
  <c r="I30" i="26"/>
  <c r="V29" i="21"/>
  <c r="I29" i="26"/>
  <c r="V28" i="21"/>
  <c r="I28" i="26"/>
  <c r="V27" i="21"/>
  <c r="I27" i="26"/>
  <c r="V26" i="21"/>
  <c r="I26" i="26"/>
  <c r="V25" i="21"/>
  <c r="I25" i="26"/>
  <c r="V24" i="21"/>
  <c r="I24" i="26"/>
  <c r="V57" i="28"/>
  <c r="O57" i="26"/>
  <c r="V56" i="28"/>
  <c r="O56" i="26"/>
  <c r="V23" i="28"/>
  <c r="O23" i="26"/>
  <c r="V22" i="28"/>
  <c r="W22" i="28" s="1"/>
  <c r="O22" i="26"/>
  <c r="V22" i="21"/>
  <c r="W22" i="21" s="1"/>
  <c r="E58" i="27"/>
  <c r="E59" i="27"/>
  <c r="E60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24" i="27"/>
  <c r="E25" i="27"/>
  <c r="E26" i="27"/>
  <c r="E27" i="27"/>
  <c r="E28" i="27"/>
  <c r="E29" i="27"/>
  <c r="E30" i="27"/>
  <c r="E31" i="27"/>
  <c r="E22" i="27"/>
  <c r="A58" i="28" l="1"/>
  <c r="A55" i="28"/>
  <c r="A52" i="28"/>
  <c r="A49" i="28"/>
  <c r="B58" i="27"/>
  <c r="B55" i="27"/>
  <c r="B52" i="27"/>
  <c r="B49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22" i="27"/>
  <c r="E23" i="27"/>
  <c r="B49" i="28"/>
  <c r="B50" i="28"/>
  <c r="B51" i="28"/>
  <c r="B52" i="28"/>
  <c r="B53" i="28"/>
  <c r="B54" i="28"/>
  <c r="B55" i="28"/>
  <c r="B56" i="28"/>
  <c r="B57" i="28"/>
  <c r="B58" i="28"/>
  <c r="B59" i="28"/>
  <c r="B60" i="28"/>
  <c r="B49" i="21"/>
  <c r="B50" i="21"/>
  <c r="B51" i="21"/>
  <c r="B52" i="21"/>
  <c r="B53" i="21"/>
  <c r="B54" i="21"/>
  <c r="B55" i="21"/>
  <c r="B56" i="21"/>
  <c r="B57" i="21"/>
  <c r="B58" i="21"/>
  <c r="B59" i="21"/>
  <c r="B60" i="21"/>
  <c r="A58" i="21"/>
  <c r="A55" i="21"/>
  <c r="A52" i="21"/>
  <c r="A49" i="21"/>
  <c r="V60" i="26"/>
  <c r="U60" i="26"/>
  <c r="T60" i="26"/>
  <c r="S60" i="26"/>
  <c r="R60" i="26"/>
  <c r="G60" i="27"/>
  <c r="V59" i="26"/>
  <c r="U59" i="26"/>
  <c r="T59" i="26"/>
  <c r="S59" i="26"/>
  <c r="R59" i="26"/>
  <c r="G59" i="27"/>
  <c r="V58" i="26"/>
  <c r="U58" i="26"/>
  <c r="T58" i="26"/>
  <c r="S58" i="26"/>
  <c r="R58" i="26"/>
  <c r="G58" i="27"/>
  <c r="V57" i="26"/>
  <c r="U57" i="26"/>
  <c r="T57" i="26"/>
  <c r="S57" i="26"/>
  <c r="R57" i="26"/>
  <c r="G57" i="27"/>
  <c r="V56" i="26"/>
  <c r="U56" i="26"/>
  <c r="T56" i="26"/>
  <c r="S56" i="26"/>
  <c r="R56" i="26"/>
  <c r="G56" i="27"/>
  <c r="V55" i="26"/>
  <c r="U55" i="26"/>
  <c r="T55" i="26"/>
  <c r="S55" i="26"/>
  <c r="R55" i="26"/>
  <c r="G55" i="27"/>
  <c r="V54" i="26"/>
  <c r="U54" i="26"/>
  <c r="T54" i="26"/>
  <c r="S54" i="26"/>
  <c r="R54" i="26"/>
  <c r="G54" i="27"/>
  <c r="W53" i="26"/>
  <c r="V53" i="26"/>
  <c r="U53" i="26"/>
  <c r="T53" i="26"/>
  <c r="S53" i="26"/>
  <c r="R53" i="26"/>
  <c r="G53" i="27"/>
  <c r="V52" i="26"/>
  <c r="U52" i="26"/>
  <c r="T52" i="26"/>
  <c r="S52" i="26"/>
  <c r="R52" i="26"/>
  <c r="G52" i="27"/>
  <c r="V51" i="26"/>
  <c r="U51" i="26"/>
  <c r="T51" i="26"/>
  <c r="S51" i="26"/>
  <c r="R51" i="26"/>
  <c r="G51" i="27"/>
  <c r="V50" i="26"/>
  <c r="U50" i="26"/>
  <c r="T50" i="26"/>
  <c r="S50" i="26"/>
  <c r="R50" i="26"/>
  <c r="G50" i="27"/>
  <c r="V49" i="26"/>
  <c r="U49" i="26"/>
  <c r="T49" i="26"/>
  <c r="S49" i="26"/>
  <c r="R49" i="26"/>
  <c r="G49" i="27"/>
  <c r="R60" i="27"/>
  <c r="W60" i="26" s="1"/>
  <c r="R59" i="27"/>
  <c r="W59" i="26" s="1"/>
  <c r="R58" i="27"/>
  <c r="W58" i="26" s="1"/>
  <c r="R57" i="27"/>
  <c r="W57" i="26" s="1"/>
  <c r="R56" i="27"/>
  <c r="W56" i="26" s="1"/>
  <c r="R55" i="27"/>
  <c r="W55" i="26" s="1"/>
  <c r="R54" i="27"/>
  <c r="W54" i="26" s="1"/>
  <c r="R53" i="27"/>
  <c r="R52" i="27"/>
  <c r="W52" i="26" s="1"/>
  <c r="R51" i="27"/>
  <c r="W51" i="26" s="1"/>
  <c r="R50" i="27"/>
  <c r="W50" i="26" s="1"/>
  <c r="R49" i="27"/>
  <c r="W49" i="26" s="1"/>
  <c r="A49" i="27"/>
  <c r="P59" i="26" l="1"/>
  <c r="J59" i="26"/>
  <c r="P54" i="26"/>
  <c r="D57" i="27"/>
  <c r="D55" i="27"/>
  <c r="P58" i="26"/>
  <c r="P49" i="26"/>
  <c r="D56" i="27"/>
  <c r="D52" i="27"/>
  <c r="P52" i="26"/>
  <c r="C23" i="27"/>
  <c r="F37" i="28" l="1"/>
  <c r="G37" i="28" s="1"/>
  <c r="H37" i="28" s="1"/>
  <c r="I37" i="28" s="1"/>
  <c r="P55" i="26"/>
  <c r="D59" i="27"/>
  <c r="D54" i="27"/>
  <c r="D49" i="27"/>
  <c r="J58" i="26"/>
  <c r="J53" i="26"/>
  <c r="J60" i="26"/>
  <c r="J52" i="26"/>
  <c r="J50" i="26"/>
  <c r="J57" i="26"/>
  <c r="J54" i="26"/>
  <c r="J55" i="26"/>
  <c r="J49" i="26"/>
  <c r="J51" i="26"/>
  <c r="J56" i="26"/>
  <c r="P56" i="26"/>
  <c r="D58" i="27"/>
  <c r="P57" i="26"/>
  <c r="P50" i="26"/>
  <c r="D60" i="27"/>
  <c r="P60" i="26"/>
  <c r="P51" i="26"/>
  <c r="D51" i="27"/>
  <c r="P53" i="26"/>
  <c r="D53" i="27"/>
  <c r="R23" i="27"/>
  <c r="R24" i="27"/>
  <c r="R25" i="27"/>
  <c r="R26" i="27"/>
  <c r="R27" i="27"/>
  <c r="R28" i="27"/>
  <c r="R29" i="27"/>
  <c r="R30" i="27"/>
  <c r="R31" i="27"/>
  <c r="R32" i="27"/>
  <c r="R33" i="27"/>
  <c r="R34" i="27"/>
  <c r="R35" i="27"/>
  <c r="R36" i="27"/>
  <c r="R37" i="27"/>
  <c r="R38" i="27"/>
  <c r="R39" i="27"/>
  <c r="R40" i="27"/>
  <c r="R41" i="27"/>
  <c r="R42" i="27"/>
  <c r="R43" i="27"/>
  <c r="R44" i="27"/>
  <c r="R45" i="27"/>
  <c r="R46" i="27"/>
  <c r="R47" i="27"/>
  <c r="R48" i="27"/>
  <c r="R22" i="27"/>
  <c r="D50" i="27" l="1"/>
  <c r="F39" i="28" l="1"/>
  <c r="G39" i="28" s="1"/>
  <c r="H39" i="28" s="1"/>
  <c r="I39" i="28" s="1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22" i="27"/>
  <c r="C7" i="27"/>
  <c r="B9" i="28"/>
  <c r="B8" i="28"/>
  <c r="B6" i="28"/>
  <c r="B5" i="28"/>
  <c r="B4" i="28"/>
  <c r="B7" i="28"/>
  <c r="B3" i="28"/>
  <c r="B2" i="28"/>
  <c r="B11" i="28"/>
  <c r="C10" i="27"/>
  <c r="C11" i="27"/>
  <c r="C9" i="27"/>
  <c r="C8" i="27"/>
  <c r="C6" i="27"/>
  <c r="C5" i="27"/>
  <c r="C4" i="27"/>
  <c r="C3" i="27"/>
  <c r="B25" i="28"/>
  <c r="L10" i="21"/>
  <c r="L9" i="21"/>
  <c r="L8" i="21"/>
  <c r="D7" i="26"/>
  <c r="L5" i="21" s="1"/>
  <c r="D5" i="26"/>
  <c r="L3" i="21" s="1"/>
  <c r="D4" i="26"/>
  <c r="L2" i="21" s="1"/>
  <c r="D8" i="26"/>
  <c r="L7" i="21" s="1"/>
  <c r="D6" i="26"/>
  <c r="L4" i="21" s="1"/>
  <c r="R32" i="26"/>
  <c r="R33" i="26"/>
  <c r="F41" i="28" l="1"/>
  <c r="G41" i="28" s="1"/>
  <c r="H41" i="28" s="1"/>
  <c r="I41" i="28" s="1"/>
  <c r="R42" i="26"/>
  <c r="R43" i="26"/>
  <c r="R44" i="26"/>
  <c r="R45" i="26"/>
  <c r="R46" i="26"/>
  <c r="R47" i="26"/>
  <c r="R48" i="26"/>
  <c r="R34" i="26"/>
  <c r="R35" i="26"/>
  <c r="R36" i="26"/>
  <c r="R37" i="26"/>
  <c r="R38" i="26"/>
  <c r="R39" i="26"/>
  <c r="R40" i="26"/>
  <c r="R41" i="26"/>
  <c r="R23" i="26"/>
  <c r="R24" i="26"/>
  <c r="R25" i="26"/>
  <c r="R26" i="26"/>
  <c r="R27" i="26"/>
  <c r="R28" i="26"/>
  <c r="R29" i="26"/>
  <c r="R30" i="26"/>
  <c r="R31" i="26"/>
  <c r="T23" i="26"/>
  <c r="T24" i="26"/>
  <c r="T25" i="26"/>
  <c r="T26" i="26"/>
  <c r="T27" i="26"/>
  <c r="T28" i="26"/>
  <c r="T29" i="26"/>
  <c r="T30" i="26"/>
  <c r="T31" i="26"/>
  <c r="T32" i="26"/>
  <c r="T33" i="26"/>
  <c r="T34" i="26"/>
  <c r="T35" i="26"/>
  <c r="T36" i="26"/>
  <c r="T37" i="26"/>
  <c r="T38" i="26"/>
  <c r="T39" i="26"/>
  <c r="T40" i="26"/>
  <c r="T41" i="26"/>
  <c r="T42" i="26"/>
  <c r="T43" i="26"/>
  <c r="T44" i="26"/>
  <c r="T45" i="26"/>
  <c r="T46" i="26"/>
  <c r="T47" i="26"/>
  <c r="T48" i="26"/>
  <c r="U23" i="26"/>
  <c r="U24" i="26"/>
  <c r="U25" i="26"/>
  <c r="U26" i="26"/>
  <c r="U27" i="26"/>
  <c r="U28" i="26"/>
  <c r="U29" i="26"/>
  <c r="U30" i="26"/>
  <c r="U31" i="26"/>
  <c r="U32" i="26"/>
  <c r="U33" i="26"/>
  <c r="U34" i="26"/>
  <c r="U35" i="26"/>
  <c r="U36" i="26"/>
  <c r="U37" i="26"/>
  <c r="U38" i="26"/>
  <c r="U39" i="26"/>
  <c r="U40" i="26"/>
  <c r="U41" i="26"/>
  <c r="U42" i="26"/>
  <c r="U43" i="26"/>
  <c r="U44" i="26"/>
  <c r="U45" i="26"/>
  <c r="U46" i="26"/>
  <c r="U47" i="26"/>
  <c r="U48" i="26"/>
  <c r="V23" i="26"/>
  <c r="V24" i="26"/>
  <c r="V25" i="26"/>
  <c r="V26" i="26"/>
  <c r="V27" i="26"/>
  <c r="V28" i="26"/>
  <c r="V29" i="26"/>
  <c r="V30" i="26"/>
  <c r="V31" i="26"/>
  <c r="V32" i="26"/>
  <c r="V33" i="26"/>
  <c r="V34" i="26"/>
  <c r="V35" i="26"/>
  <c r="V36" i="26"/>
  <c r="V37" i="26"/>
  <c r="V38" i="26"/>
  <c r="V39" i="26"/>
  <c r="V40" i="26"/>
  <c r="V41" i="26"/>
  <c r="V42" i="26"/>
  <c r="V43" i="26"/>
  <c r="V44" i="26"/>
  <c r="V45" i="26"/>
  <c r="V46" i="26"/>
  <c r="V47" i="26"/>
  <c r="V48" i="26"/>
  <c r="S23" i="26"/>
  <c r="S24" i="26"/>
  <c r="S25" i="26"/>
  <c r="S26" i="26"/>
  <c r="S27" i="26"/>
  <c r="S28" i="26"/>
  <c r="S29" i="26"/>
  <c r="S30" i="26"/>
  <c r="S31" i="26"/>
  <c r="S32" i="26"/>
  <c r="S33" i="26"/>
  <c r="S34" i="26"/>
  <c r="S35" i="26"/>
  <c r="S36" i="26"/>
  <c r="S37" i="26"/>
  <c r="S38" i="26"/>
  <c r="S39" i="26"/>
  <c r="S40" i="26"/>
  <c r="S41" i="26"/>
  <c r="S42" i="26"/>
  <c r="S43" i="26"/>
  <c r="S44" i="26"/>
  <c r="S45" i="26"/>
  <c r="S46" i="26"/>
  <c r="S47" i="26"/>
  <c r="S48" i="26"/>
  <c r="W48" i="26"/>
  <c r="W47" i="26"/>
  <c r="W46" i="26"/>
  <c r="W45" i="26"/>
  <c r="W44" i="26"/>
  <c r="W43" i="26"/>
  <c r="W42" i="26"/>
  <c r="W41" i="26"/>
  <c r="W40" i="26"/>
  <c r="W39" i="26"/>
  <c r="W38" i="26"/>
  <c r="W37" i="26"/>
  <c r="W36" i="26"/>
  <c r="W35" i="26"/>
  <c r="W34" i="26"/>
  <c r="W33" i="26"/>
  <c r="W32" i="26"/>
  <c r="W31" i="26"/>
  <c r="W30" i="26"/>
  <c r="W29" i="26"/>
  <c r="W28" i="26"/>
  <c r="W27" i="26"/>
  <c r="W26" i="26"/>
  <c r="W25" i="26"/>
  <c r="W24" i="26"/>
  <c r="W23" i="26"/>
  <c r="B48" i="28"/>
  <c r="B47" i="28"/>
  <c r="B46" i="28"/>
  <c r="A46" i="28"/>
  <c r="B45" i="28"/>
  <c r="B44" i="28"/>
  <c r="B43" i="28"/>
  <c r="A43" i="28"/>
  <c r="B42" i="28"/>
  <c r="B41" i="28"/>
  <c r="B40" i="28"/>
  <c r="A40" i="28"/>
  <c r="B39" i="28"/>
  <c r="B38" i="28"/>
  <c r="B37" i="28"/>
  <c r="A37" i="28"/>
  <c r="B36" i="28"/>
  <c r="B35" i="28"/>
  <c r="B34" i="28"/>
  <c r="A34" i="28"/>
  <c r="B33" i="28"/>
  <c r="B32" i="28"/>
  <c r="B31" i="28"/>
  <c r="A31" i="28"/>
  <c r="A31" i="21"/>
  <c r="B48" i="21"/>
  <c r="B47" i="21"/>
  <c r="B46" i="21"/>
  <c r="A46" i="21"/>
  <c r="B45" i="21"/>
  <c r="B44" i="21"/>
  <c r="B43" i="21"/>
  <c r="A43" i="21"/>
  <c r="B42" i="21"/>
  <c r="B41" i="21"/>
  <c r="B40" i="21"/>
  <c r="A40" i="21"/>
  <c r="B39" i="21"/>
  <c r="B38" i="21"/>
  <c r="B37" i="21"/>
  <c r="A37" i="21"/>
  <c r="B36" i="21"/>
  <c r="B35" i="21"/>
  <c r="B34" i="21"/>
  <c r="A34" i="21"/>
  <c r="B33" i="21"/>
  <c r="B32" i="21"/>
  <c r="B31" i="21"/>
  <c r="B46" i="27"/>
  <c r="B43" i="27"/>
  <c r="B40" i="27"/>
  <c r="B37" i="27"/>
  <c r="B34" i="27"/>
  <c r="C33" i="27"/>
  <c r="C32" i="27"/>
  <c r="C31" i="27"/>
  <c r="B31" i="27"/>
  <c r="S22" i="26"/>
  <c r="F36" i="28" l="1"/>
  <c r="G36" i="28" s="1"/>
  <c r="H36" i="28" s="1"/>
  <c r="I36" i="28" s="1"/>
  <c r="D38" i="27"/>
  <c r="J42" i="26"/>
  <c r="D32" i="27"/>
  <c r="D40" i="27"/>
  <c r="L5" i="32"/>
  <c r="F43" i="28" l="1"/>
  <c r="G43" i="28" s="1"/>
  <c r="H43" i="28" s="1"/>
  <c r="I43" i="28" s="1"/>
  <c r="D41" i="27"/>
  <c r="P41" i="26"/>
  <c r="P32" i="26"/>
  <c r="P40" i="26"/>
  <c r="J39" i="26"/>
  <c r="J33" i="26"/>
  <c r="J32" i="26"/>
  <c r="J40" i="26"/>
  <c r="J44" i="26"/>
  <c r="J48" i="26"/>
  <c r="J35" i="26"/>
  <c r="J34" i="26"/>
  <c r="J43" i="26"/>
  <c r="J45" i="26"/>
  <c r="J46" i="26"/>
  <c r="J41" i="26"/>
  <c r="J36" i="26"/>
  <c r="J47" i="26"/>
  <c r="J38" i="26"/>
  <c r="J31" i="26"/>
  <c r="J37" i="26"/>
  <c r="P47" i="26"/>
  <c r="D44" i="27"/>
  <c r="P38" i="26"/>
  <c r="D31" i="27"/>
  <c r="P31" i="26"/>
  <c r="D36" i="27"/>
  <c r="P36" i="26"/>
  <c r="D39" i="27"/>
  <c r="P39" i="26"/>
  <c r="D42" i="27"/>
  <c r="P42" i="26"/>
  <c r="P46" i="26"/>
  <c r="D46" i="27"/>
  <c r="D35" i="27"/>
  <c r="P35" i="26"/>
  <c r="D37" i="27"/>
  <c r="P37" i="26"/>
  <c r="P48" i="26"/>
  <c r="D48" i="27"/>
  <c r="D33" i="27"/>
  <c r="P33" i="26"/>
  <c r="D43" i="27"/>
  <c r="P43" i="26"/>
  <c r="P45" i="26"/>
  <c r="D45" i="27"/>
  <c r="D34" i="27"/>
  <c r="P34" i="26"/>
  <c r="W22" i="26"/>
  <c r="V22" i="26"/>
  <c r="U22" i="26"/>
  <c r="T22" i="26"/>
  <c r="C30" i="27"/>
  <c r="C29" i="27"/>
  <c r="C28" i="27"/>
  <c r="C27" i="27"/>
  <c r="C26" i="27"/>
  <c r="C25" i="27"/>
  <c r="C24" i="27"/>
  <c r="C22" i="27"/>
  <c r="B28" i="27"/>
  <c r="B25" i="27"/>
  <c r="B22" i="27"/>
  <c r="B29" i="28"/>
  <c r="B30" i="28"/>
  <c r="B28" i="28"/>
  <c r="B26" i="28"/>
  <c r="B27" i="28"/>
  <c r="B23" i="28"/>
  <c r="B24" i="28"/>
  <c r="B22" i="28"/>
  <c r="A28" i="28"/>
  <c r="A25" i="28"/>
  <c r="A22" i="28"/>
  <c r="B29" i="21"/>
  <c r="B30" i="21"/>
  <c r="B28" i="21"/>
  <c r="B26" i="21"/>
  <c r="B27" i="21"/>
  <c r="B25" i="21"/>
  <c r="B23" i="21"/>
  <c r="B24" i="21"/>
  <c r="B22" i="21"/>
  <c r="A28" i="21"/>
  <c r="A25" i="21"/>
  <c r="A22" i="21"/>
  <c r="S19" i="28"/>
  <c r="S19" i="21"/>
  <c r="F45" i="28" l="1"/>
  <c r="G45" i="28" s="1"/>
  <c r="H45" i="28" s="1"/>
  <c r="I45" i="28" s="1"/>
  <c r="F38" i="28"/>
  <c r="G38" i="28" s="1"/>
  <c r="H38" i="28" s="1"/>
  <c r="I38" i="28" s="1"/>
  <c r="D47" i="27"/>
  <c r="P44" i="26"/>
  <c r="P23" i="26"/>
  <c r="J26" i="26" l="1"/>
  <c r="J23" i="26"/>
  <c r="J25" i="26"/>
  <c r="J30" i="26"/>
  <c r="J27" i="26"/>
  <c r="J29" i="26"/>
  <c r="J24" i="26"/>
  <c r="J28" i="26"/>
  <c r="P30" i="26"/>
  <c r="P22" i="26"/>
  <c r="D24" i="27"/>
  <c r="P24" i="26"/>
  <c r="D27" i="27"/>
  <c r="P27" i="26"/>
  <c r="D25" i="27"/>
  <c r="P25" i="26"/>
  <c r="P29" i="26"/>
  <c r="D29" i="27"/>
  <c r="P28" i="26"/>
  <c r="D28" i="27"/>
  <c r="D30" i="27"/>
  <c r="D26" i="27"/>
  <c r="P26" i="26"/>
  <c r="D23" i="27"/>
  <c r="F40" i="28" l="1"/>
  <c r="G40" i="28" s="1"/>
  <c r="H40" i="28" s="1"/>
  <c r="I40" i="28" s="1"/>
  <c r="F47" i="28"/>
  <c r="G47" i="28" s="1"/>
  <c r="H47" i="28" s="1"/>
  <c r="I47" i="28" s="1"/>
  <c r="D22" i="27"/>
  <c r="F49" i="28" l="1"/>
  <c r="G49" i="28" s="1"/>
  <c r="H49" i="28" s="1"/>
  <c r="I49" i="28" s="1"/>
  <c r="J22" i="26"/>
  <c r="F42" i="28" l="1"/>
  <c r="G42" i="28" s="1"/>
  <c r="H42" i="28" s="1"/>
  <c r="I42" i="28" s="1"/>
  <c r="F51" i="28"/>
  <c r="G51" i="28" l="1"/>
  <c r="H51" i="28" s="1"/>
  <c r="I51" i="28" s="1"/>
  <c r="F44" i="28" l="1"/>
  <c r="G44" i="28" s="1"/>
  <c r="H44" i="28" s="1"/>
  <c r="I44" i="28" s="1"/>
  <c r="F53" i="28"/>
  <c r="G53" i="28" s="1"/>
  <c r="H53" i="28" s="1"/>
  <c r="I53" i="28" s="1"/>
  <c r="F55" i="28" l="1"/>
  <c r="G55" i="28" s="1"/>
  <c r="H55" i="28" s="1"/>
  <c r="I55" i="28" s="1"/>
  <c r="F46" i="28" l="1"/>
  <c r="G46" i="28" s="1"/>
  <c r="H46" i="28" s="1"/>
  <c r="I46" i="28" s="1"/>
  <c r="F57" i="28" l="1"/>
  <c r="G57" i="28" s="1"/>
  <c r="H57" i="28" s="1"/>
  <c r="I57" i="28" s="1"/>
  <c r="F48" i="28" l="1"/>
  <c r="G48" i="28" s="1"/>
  <c r="H48" i="28" s="1"/>
  <c r="I48" i="28" s="1"/>
  <c r="F59" i="28"/>
  <c r="G59" i="28" s="1"/>
  <c r="H59" i="28" s="1"/>
  <c r="I59" i="28" s="1"/>
  <c r="F50" i="28" l="1"/>
  <c r="G50" i="28" s="1"/>
  <c r="H50" i="28" s="1"/>
  <c r="I50" i="28" s="1"/>
  <c r="F52" i="28" l="1"/>
  <c r="G52" i="28" s="1"/>
  <c r="H52" i="28" s="1"/>
  <c r="I52" i="28" s="1"/>
  <c r="F54" i="28" l="1"/>
  <c r="G54" i="28" s="1"/>
  <c r="H54" i="28" s="1"/>
  <c r="I54" i="28" s="1"/>
  <c r="F56" i="28" l="1"/>
  <c r="G56" i="28" s="1"/>
  <c r="H56" i="28" s="1"/>
  <c r="I56" i="28" s="1"/>
  <c r="F58" i="28" l="1"/>
  <c r="G58" i="28" s="1"/>
  <c r="H58" i="28" s="1"/>
  <c r="I58" i="28" s="1"/>
  <c r="F60" i="28" l="1"/>
  <c r="G60" i="28" s="1"/>
  <c r="H60" i="28" s="1"/>
  <c r="I60" i="28" s="1"/>
</calcChain>
</file>

<file path=xl/comments1.xml><?xml version="1.0" encoding="utf-8"?>
<comments xmlns="http://schemas.openxmlformats.org/spreadsheetml/2006/main">
  <authors>
    <author>Illana Pinheiro Bezerra</author>
  </authors>
  <commentList>
    <comment ref="Q13" authorId="0">
      <text>
        <r>
          <rPr>
            <b/>
            <sz val="9"/>
            <color indexed="81"/>
            <rFont val="Segoe UI"/>
            <family val="2"/>
          </rPr>
          <t>Illana Pinheiro Bezerra:</t>
        </r>
        <r>
          <rPr>
            <sz val="9"/>
            <color indexed="81"/>
            <rFont val="Segoe UI"/>
            <family val="2"/>
          </rPr>
          <t xml:space="preserve">
Se atividade em dia: situação = verde.
Se atividade atrasada:
1. Concluida = verde
2. Em andamento(atrasada, porém em andamento) = amarela
3. Atrasada(não iniciada ou paralisada) = vermelha
</t>
        </r>
      </text>
    </comment>
  </commentList>
</comments>
</file>

<file path=xl/sharedStrings.xml><?xml version="1.0" encoding="utf-8"?>
<sst xmlns="http://schemas.openxmlformats.org/spreadsheetml/2006/main" count="706" uniqueCount="334">
  <si>
    <t>Processo:</t>
  </si>
  <si>
    <t>Risco Residual</t>
  </si>
  <si>
    <t>LEGENDA:</t>
  </si>
  <si>
    <r>
      <t>1)</t>
    </r>
    <r>
      <rPr>
        <sz val="7"/>
        <rFont val="Times New Roman"/>
        <family val="1"/>
      </rPr>
      <t xml:space="preserve">    </t>
    </r>
    <r>
      <rPr>
        <sz val="14"/>
        <rFont val="Calibri"/>
        <family val="2"/>
      </rPr>
      <t>Artefatos de mapeamento e construção de controles</t>
    </r>
  </si>
  <si>
    <t>Mapa de Riscos</t>
  </si>
  <si>
    <t>Responsável (eis) pela Análise:</t>
  </si>
  <si>
    <t>Evento de Risco</t>
  </si>
  <si>
    <t>Preventivo</t>
  </si>
  <si>
    <t>Subprocesso / Atividade</t>
  </si>
  <si>
    <t>Eventos de Risco</t>
  </si>
  <si>
    <t>Causas</t>
  </si>
  <si>
    <t>Avaliação do Riscos</t>
  </si>
  <si>
    <t>Risco Inerente</t>
  </si>
  <si>
    <t>P</t>
  </si>
  <si>
    <t>I</t>
  </si>
  <si>
    <t>NR</t>
  </si>
  <si>
    <t>Mapeamento de Risco</t>
  </si>
  <si>
    <t>Efeitos / Consequências</t>
  </si>
  <si>
    <t>IMPACTO</t>
  </si>
  <si>
    <t>Nível de Risco</t>
  </si>
  <si>
    <t>Risco Crítico</t>
  </si>
  <si>
    <t>Risco Alto</t>
  </si>
  <si>
    <t>Risco Moderado</t>
  </si>
  <si>
    <t>Risco Pequeno</t>
  </si>
  <si>
    <t>Regulação</t>
  </si>
  <si>
    <t>Reputação</t>
  </si>
  <si>
    <t>&lt; 10%</t>
  </si>
  <si>
    <t>&gt;90%</t>
  </si>
  <si>
    <t xml:space="preserve">Órgão/Unidade:  </t>
  </si>
  <si>
    <t>Diretoria/Coordenação:</t>
  </si>
  <si>
    <t xml:space="preserve">Macroprocesso: </t>
  </si>
  <si>
    <t>Intervenientes</t>
  </si>
  <si>
    <t>Identificação dos Controles Existentes</t>
  </si>
  <si>
    <t>Descrição</t>
  </si>
  <si>
    <t>Leis e Regulamentos:</t>
  </si>
  <si>
    <t>Sistemas:</t>
  </si>
  <si>
    <t xml:space="preserve">Sim </t>
  </si>
  <si>
    <t>Não</t>
  </si>
  <si>
    <t>Normas Internas</t>
  </si>
  <si>
    <t>Missão</t>
  </si>
  <si>
    <t>Visão</t>
  </si>
  <si>
    <t>Objetivos</t>
  </si>
  <si>
    <t>Análise de SWOT</t>
  </si>
  <si>
    <t>Análise do Ambiente Interno</t>
  </si>
  <si>
    <t>Análise do Ambiente Externo</t>
  </si>
  <si>
    <t>1.      </t>
  </si>
  <si>
    <t>2.      </t>
  </si>
  <si>
    <t>3.      </t>
  </si>
  <si>
    <t>4.      </t>
  </si>
  <si>
    <t>5.      </t>
  </si>
  <si>
    <t>6.      </t>
  </si>
  <si>
    <t>1.     </t>
  </si>
  <si>
    <t>2.     </t>
  </si>
  <si>
    <t>3.     </t>
  </si>
  <si>
    <t>4.     </t>
  </si>
  <si>
    <t>5.     </t>
  </si>
  <si>
    <t>6.     </t>
  </si>
  <si>
    <t xml:space="preserve">(   )  </t>
  </si>
  <si>
    <t>(   )</t>
  </si>
  <si>
    <t>Identificação de Eventos de Riscos</t>
  </si>
  <si>
    <t>Resposta a Risco</t>
  </si>
  <si>
    <t>Categoria de Risco</t>
  </si>
  <si>
    <t>Objetivo do Processo:</t>
  </si>
  <si>
    <t>Gestor Responsável pelo Processo:</t>
  </si>
  <si>
    <t xml:space="preserve">Período da Análise: </t>
  </si>
  <si>
    <t>Avaliação dos Controles Existentes</t>
  </si>
  <si>
    <t>a. Quanto ao Desenho</t>
  </si>
  <si>
    <t>b. Quanto a Operação</t>
  </si>
  <si>
    <t>Forças
(Pontos Fortes)</t>
  </si>
  <si>
    <t>Oportunidades
(Pontos Fortes)</t>
  </si>
  <si>
    <t>Ameaças
(Pontos Fracos)</t>
  </si>
  <si>
    <t xml:space="preserve">Impacto - Fatores de Análise </t>
  </si>
  <si>
    <t>Eventos de Riscos</t>
  </si>
  <si>
    <t xml:space="preserve">Aspectos Avaliativos </t>
  </si>
  <si>
    <t>Peso</t>
  </si>
  <si>
    <t>Frequência Previstas</t>
  </si>
  <si>
    <t>Estratégico-Operacional</t>
  </si>
  <si>
    <t>Econômico-Financeiro</t>
  </si>
  <si>
    <t>Evento pode ocorrer apenas em circunstâncias excepcionais</t>
  </si>
  <si>
    <t>Esforço de Gestão</t>
  </si>
  <si>
    <t>Negócios/Serviços à Sociedade</t>
  </si>
  <si>
    <t>Intervenção Hierárquica</t>
  </si>
  <si>
    <t>Valor Orçamentário</t>
  </si>
  <si>
    <t>&gt;=10% &lt;= 30%</t>
  </si>
  <si>
    <t>&gt;=30% &lt;= 50%</t>
  </si>
  <si>
    <t>&gt;=50% &lt;= 90%</t>
  </si>
  <si>
    <t>Pesos Atribuídos ao Impacto (Análise Hierárquica de Processo - AHP)</t>
  </si>
  <si>
    <t>Evento 2</t>
  </si>
  <si>
    <t>Evento 3</t>
  </si>
  <si>
    <t>Catastrófico</t>
  </si>
  <si>
    <t>Moderado</t>
  </si>
  <si>
    <t>RP - Risco Pequeno</t>
  </si>
  <si>
    <t>Escala de Nível de Risco</t>
  </si>
  <si>
    <t>Níveis</t>
  </si>
  <si>
    <t>Pontuação</t>
  </si>
  <si>
    <t>RC - Risco Crítico</t>
  </si>
  <si>
    <t>RA - Risco Alto</t>
  </si>
  <si>
    <t>RM - Risco Moderado</t>
  </si>
  <si>
    <t>Órgão / Unidade</t>
  </si>
  <si>
    <t>Legenda - Risco Inerente</t>
  </si>
  <si>
    <t>I - Impacto</t>
  </si>
  <si>
    <t>P - Probabilidade</t>
  </si>
  <si>
    <t>NR - Nível de Risco</t>
  </si>
  <si>
    <t>LEGENDA</t>
  </si>
  <si>
    <t>Adotar Controle Novo</t>
  </si>
  <si>
    <t>Em andamento</t>
  </si>
  <si>
    <t>Melhorar Controle Existente</t>
  </si>
  <si>
    <t>Atrasado</t>
  </si>
  <si>
    <t>O que?</t>
  </si>
  <si>
    <t>Onde?</t>
  </si>
  <si>
    <t>Quem?</t>
  </si>
  <si>
    <t>Como?</t>
  </si>
  <si>
    <t>Quando?</t>
  </si>
  <si>
    <t>Como será Implementado</t>
  </si>
  <si>
    <t>Status</t>
  </si>
  <si>
    <t>Orçamentário</t>
  </si>
  <si>
    <t>Categoria do Risco</t>
  </si>
  <si>
    <t>x</t>
  </si>
  <si>
    <t>Evento 1</t>
  </si>
  <si>
    <t>1.
2.
n.</t>
  </si>
  <si>
    <t>Probabilidade - Frequência Observada/Esperada</t>
  </si>
  <si>
    <t>Aspectos Avaliativos</t>
  </si>
  <si>
    <t xml:space="preserve">Matriz de Riscos </t>
  </si>
  <si>
    <t>Pesos</t>
  </si>
  <si>
    <t>Subprocesso/ Atividade 1</t>
  </si>
  <si>
    <t>Subprocesso/ Atividade 3</t>
  </si>
  <si>
    <t>Macroprocesso / Processo</t>
  </si>
  <si>
    <t>Plano de Implementação de Controles</t>
  </si>
  <si>
    <t>Evitar</t>
  </si>
  <si>
    <t>y</t>
  </si>
  <si>
    <t>h</t>
  </si>
  <si>
    <t>j</t>
  </si>
  <si>
    <t>k</t>
  </si>
  <si>
    <t>ç</t>
  </si>
  <si>
    <t>t</t>
  </si>
  <si>
    <t>v</t>
  </si>
  <si>
    <t>Aceitar</t>
  </si>
  <si>
    <t>Subprocesso/ Atividade 2</t>
  </si>
  <si>
    <t>Subprocesso / Atividade 5</t>
  </si>
  <si>
    <t>Subprocesso/ Atividade 8</t>
  </si>
  <si>
    <t>Subprocesso/ Atividade 9</t>
  </si>
  <si>
    <t>Subprocesso / Atividade 6</t>
  </si>
  <si>
    <t>Subprocesso / Atividade 7</t>
  </si>
  <si>
    <t>Subprocesso/ Atividade 4</t>
  </si>
  <si>
    <t>Formulário de Levantamento de Informações sobre Ambiente e sobre a Fixação de Objetivos</t>
  </si>
  <si>
    <t>Diretoria / Coordenação</t>
  </si>
  <si>
    <t xml:space="preserve">Informações sobre o Ambiente Interno - existência de: </t>
  </si>
  <si>
    <t>Código de Ética / Normas de Conduta</t>
  </si>
  <si>
    <t xml:space="preserve">Estrutura Organizacional </t>
  </si>
  <si>
    <t>Política de Recursos Humanos (compromisso com a competência e desenvolvimento)</t>
  </si>
  <si>
    <t>Atribuição de Alçadas e Responsabilidades</t>
  </si>
  <si>
    <t xml:space="preserve">Informações sobre a Fixação de Objetivos - existência de: </t>
  </si>
  <si>
    <t>Este fornulário tem a finalidade de avaliar aspectos dos dois primeiros componentes do COSO GRC (Ambiente Interno e Fixação de Objetivos) e contribui para identificar  também a existencia de aspectos relacionados à integridade.</t>
  </si>
  <si>
    <t>Informações sobre o Macroprocesso/Processo</t>
  </si>
  <si>
    <t>Possíveis Respostas</t>
  </si>
  <si>
    <t>Nível de Risco Residual</t>
  </si>
  <si>
    <t>Data do Início</t>
  </si>
  <si>
    <t>Data da Conclusão</t>
  </si>
  <si>
    <t>Situação</t>
  </si>
  <si>
    <t>Concluído</t>
  </si>
  <si>
    <t xml:space="preserve"> Evento esperado que ocorra na maioria das circunstâncias</t>
  </si>
  <si>
    <t xml:space="preserve"> Evento provavelmente ocorra na maioria das circunstâncias</t>
  </si>
  <si>
    <t>Impacto - Fatores para Análise</t>
  </si>
  <si>
    <t>Negócios/Serviços    à Sociedade</t>
  </si>
  <si>
    <t>Orientações para atribuição de pesos</t>
  </si>
  <si>
    <t>Evento com potencial para levar o negócio ou serviço ao colapso</t>
  </si>
  <si>
    <t>Determina interrupção das atividades</t>
  </si>
  <si>
    <t>Com destaque na mídia nacional e internacional, podendo atingir os objetivos estratégicos e a missão</t>
  </si>
  <si>
    <t>&gt; = 25%</t>
  </si>
  <si>
    <t xml:space="preserve">Evento crítico, mas que com a devida gestão pode ser suportado
</t>
  </si>
  <si>
    <t>Determina ações de caráter pecuniários (multas)</t>
  </si>
  <si>
    <t>Com algum destaque na mídia nacional, provocando exposição significativa</t>
  </si>
  <si>
    <t>&gt; = 10% &lt; 25%</t>
  </si>
  <si>
    <t>Evento significativo que pode ser gerenciado em circunstâncias normais</t>
  </si>
  <si>
    <t>Determina ações de caráter corretivo</t>
  </si>
  <si>
    <t>Pode chegar à mídia provocando a exposição por um curto período de tempo</t>
  </si>
  <si>
    <t>Prejudica o alcance dos objetivos estratégicos</t>
  </si>
  <si>
    <t xml:space="preserve">Exigiria a intervenção do Diretor </t>
  </si>
  <si>
    <t>&gt; = 3% &lt; 10%</t>
  </si>
  <si>
    <t>Evento cujas consequências podem ser absorvidas, mas carecem de esforço da gestão para minimizar o impacto</t>
  </si>
  <si>
    <t>Determina ações de caráter orientativo</t>
  </si>
  <si>
    <t>Tende a limitar-se às partes envolvidas</t>
  </si>
  <si>
    <t xml:space="preserve">Exigiria a intervenção do Coordenador </t>
  </si>
  <si>
    <t>&gt; = 1% &lt; 3%</t>
  </si>
  <si>
    <t>Evento cujo impacto pode ser absorvido por meio de atividades normais</t>
  </si>
  <si>
    <t>Pouco ou nenhum impacto</t>
  </si>
  <si>
    <t>Impacto apenas interno / sem impacto</t>
  </si>
  <si>
    <t xml:space="preserve">Pouco ou nenhum
impacto nas metas </t>
  </si>
  <si>
    <t>Seria alcançada no funcionamento normal da atividade</t>
  </si>
  <si>
    <t xml:space="preserve">&lt; 1% </t>
  </si>
  <si>
    <t>xxx</t>
  </si>
  <si>
    <t>Macroprocesso</t>
  </si>
  <si>
    <t>Processo</t>
  </si>
  <si>
    <t>xxx1</t>
  </si>
  <si>
    <t>xx2</t>
  </si>
  <si>
    <t>Não iniciado</t>
  </si>
  <si>
    <t>Subprocesso/ Atividade 10</t>
  </si>
  <si>
    <t>Subprocesso/ Atividade 11</t>
  </si>
  <si>
    <t>Subprocesso/ Atividade 12</t>
  </si>
  <si>
    <t>Subprocesso/ Atividade 13</t>
  </si>
  <si>
    <t>Versão: 1.1</t>
  </si>
  <si>
    <t>Alterações: 10/03/2017</t>
  </si>
  <si>
    <t>Data da criação: 09/03/2017</t>
  </si>
  <si>
    <t xml:space="preserve">Evento 1 </t>
  </si>
  <si>
    <t xml:space="preserve">Evento 2 </t>
  </si>
  <si>
    <t>Versão: 1.3</t>
  </si>
  <si>
    <t>Data da criação: 06/04/2017</t>
  </si>
  <si>
    <t xml:space="preserve">Alterações: </t>
  </si>
  <si>
    <t>Matriz de Riscos</t>
  </si>
  <si>
    <t>PROBABILIDADE</t>
  </si>
  <si>
    <t>Evento 1 teste</t>
  </si>
  <si>
    <t xml:space="preserve">Evento 1 teste </t>
  </si>
  <si>
    <t>a</t>
  </si>
  <si>
    <t>s</t>
  </si>
  <si>
    <t>Versão: 1.4</t>
  </si>
  <si>
    <t>Data da criação: 18/04/2017</t>
  </si>
  <si>
    <t>Alterações: inclusão da aba instruções, alteração do arredondamento para o campo impacto no calculo inerente e residual</t>
  </si>
  <si>
    <r>
      <t>1.</t>
    </r>
    <r>
      <rPr>
        <sz val="10"/>
        <rFont val="Arial"/>
        <family val="2"/>
      </rPr>
      <t xml:space="preserve"> Inicialmente, preencha</t>
    </r>
    <r>
      <rPr>
        <b/>
        <sz val="10"/>
        <rFont val="Arial"/>
        <family val="2"/>
      </rPr>
      <t xml:space="preserve"> a aba Ambiente e Fixação de Objetivos.</t>
    </r>
  </si>
  <si>
    <r>
      <rPr>
        <b/>
        <sz val="10"/>
        <rFont val="Arial"/>
        <family val="2"/>
      </rPr>
      <t>4</t>
    </r>
    <r>
      <rPr>
        <sz val="10"/>
        <rFont val="Arial"/>
        <family val="2"/>
      </rPr>
      <t xml:space="preserve">. Volte para a </t>
    </r>
    <r>
      <rPr>
        <b/>
        <sz val="10"/>
        <rFont val="Arial"/>
        <family val="2"/>
      </rPr>
      <t xml:space="preserve">aba Mapa de Riscos, </t>
    </r>
    <r>
      <rPr>
        <sz val="10"/>
        <rFont val="Arial"/>
        <family val="2"/>
      </rPr>
      <t>observe que as colunas do Risco Inerente estarão preenchidas. Nessa mesma aba, faça a Identificação dos controle existentes (descrição do controle atual, avaliação quanto ao desenho do controle e quanto à operação)</t>
    </r>
  </si>
  <si>
    <t>Operacional</t>
  </si>
  <si>
    <t>Categoria de Risco - Lista Suspensa</t>
  </si>
  <si>
    <t>Data 18/05/2017</t>
  </si>
  <si>
    <t>Correção da aba Plano de Controles, cores do status</t>
  </si>
  <si>
    <t>Probabilidade</t>
  </si>
  <si>
    <t xml:space="preserve"> Frequência Observada/Esperada</t>
  </si>
  <si>
    <t>Data 23/05/2017</t>
  </si>
  <si>
    <t>Inclusão da aba Probabilidade</t>
  </si>
  <si>
    <t>Muito baixa</t>
  </si>
  <si>
    <t>Baixa</t>
  </si>
  <si>
    <t>Média</t>
  </si>
  <si>
    <t>Alta</t>
  </si>
  <si>
    <t>Muito Alta</t>
  </si>
  <si>
    <t>Muito baixa (&lt; 10%)</t>
  </si>
  <si>
    <t>Baixa (&gt;=10% &lt;= 30%)</t>
  </si>
  <si>
    <t>Muito alta (&gt;90%)</t>
  </si>
  <si>
    <t>Muito alta</t>
  </si>
  <si>
    <t>Tipo de Ação Proposta</t>
  </si>
  <si>
    <t>Objetivo da Ação Proposta</t>
  </si>
  <si>
    <t>Preventiva</t>
  </si>
  <si>
    <t>Corretiva</t>
  </si>
  <si>
    <t>Controle Proposto / Ação Proposta</t>
  </si>
  <si>
    <t xml:space="preserve">Tipo </t>
  </si>
  <si>
    <t xml:space="preserve">Objetivo </t>
  </si>
  <si>
    <t>Área Responsável pela Implementação</t>
  </si>
  <si>
    <t xml:space="preserve">Responsável  Implementação </t>
  </si>
  <si>
    <t>Controles Propostos / Ações Propostas</t>
  </si>
  <si>
    <t>Fraquezas
(Pontos Fracos)</t>
  </si>
  <si>
    <t>Versão 1.5</t>
  </si>
  <si>
    <t>Data da criação: 06/06/2017</t>
  </si>
  <si>
    <t>Alterações: 1. Alteração da aba Plano de Controle para Plano de ação.
2. Alteração da nomenclatura de algumas colunas Controle proposto  --&gt; Controle proposto / ação proposta) 
3. Alteração da nomenclatura dos níveis da probabilidade</t>
  </si>
  <si>
    <r>
      <t xml:space="preserve">6. Na aba Mapa de Riscos, </t>
    </r>
    <r>
      <rPr>
        <sz val="10"/>
        <rFont val="Arial"/>
        <family val="2"/>
      </rPr>
      <t>defina a</t>
    </r>
    <r>
      <rPr>
        <b/>
        <sz val="10"/>
        <rFont val="Arial"/>
        <family val="2"/>
      </rPr>
      <t xml:space="preserve"> Possível Resposta </t>
    </r>
    <r>
      <rPr>
        <sz val="10"/>
        <rFont val="Arial"/>
        <family val="2"/>
      </rPr>
      <t>para cada evento de risco. Ao definir a resposta, reflita no custo-benefício dos controles/ações que poderão ser implementados / melhorados.</t>
    </r>
  </si>
  <si>
    <r>
      <rPr>
        <b/>
        <sz val="10"/>
        <rFont val="Arial"/>
        <family val="2"/>
      </rPr>
      <t xml:space="preserve">7. Na aba Plano de Ação, </t>
    </r>
    <r>
      <rPr>
        <sz val="10"/>
        <rFont val="Arial"/>
        <family val="2"/>
      </rPr>
      <t>defina o controle proposto / ação proposta, tipo, objetivo, responsável, como será implementado, intervenientes, data inicio e data de conclusão. Volte na aba Mapa de Riscos e observe as colunas referentes aos Controles Propostos / Ações Propostas estão preenchidas.</t>
    </r>
  </si>
  <si>
    <t>Compensatório</t>
  </si>
  <si>
    <t>Inclusão de um tipo de controle/ação: compensatório.</t>
  </si>
  <si>
    <t>Alteração - 19/06/2017</t>
  </si>
  <si>
    <t>Probabilidade x Impacto</t>
  </si>
  <si>
    <t xml:space="preserve"> Probabilidade x Impacto</t>
  </si>
  <si>
    <t>Alteração - 28/06/2017</t>
  </si>
  <si>
    <t>Exibição do impacto e da probabilidade invertida</t>
  </si>
  <si>
    <r>
      <rPr>
        <b/>
        <sz val="10"/>
        <rFont val="Arial"/>
        <family val="2"/>
      </rPr>
      <t>5. Na aba Cálculo do Risco Residual,</t>
    </r>
    <r>
      <rPr>
        <sz val="10"/>
        <rFont val="Arial"/>
        <family val="2"/>
      </rPr>
      <t xml:space="preserve"> faça a avaliação do risco residual quanto à probabilidade e ao impacto (semelhante ao que foi feito para o risco inerente) considerando os controles existentes para todos os eventos de risco identificado. Volte na aba Mapa de Riscos e perceba que as colunas do Risco Residual estarão preenchidas.</t>
    </r>
  </si>
  <si>
    <t>Muito Baixa</t>
  </si>
  <si>
    <t>Frequência Prevista</t>
  </si>
  <si>
    <t xml:space="preserve">(4)    Há procedimentos de controles adequados (suficientes), mas não estão formalizados;   </t>
  </si>
  <si>
    <r>
      <t>(5)</t>
    </r>
    <r>
      <rPr>
        <sz val="10"/>
        <rFont val="Arial"/>
        <family val="2"/>
      </rPr>
      <t xml:space="preserve">    Há procedimentos de controles adequados (suficientes) e formalizados.
</t>
    </r>
  </si>
  <si>
    <r>
      <t>(1)</t>
    </r>
    <r>
      <rPr>
        <sz val="10"/>
        <rFont val="Arial"/>
        <family val="2"/>
      </rPr>
      <t>    Não há sistema de Controle;</t>
    </r>
  </si>
  <si>
    <r>
      <t>(1)</t>
    </r>
    <r>
      <rPr>
        <sz val="10"/>
        <rFont val="Arial"/>
        <family val="2"/>
      </rPr>
      <t xml:space="preserve">     Não há procedimentos de controle; </t>
    </r>
  </si>
  <si>
    <r>
      <t>(3)</t>
    </r>
    <r>
      <rPr>
        <sz val="10"/>
        <rFont val="Arial"/>
        <family val="2"/>
      </rPr>
      <t>     Os procedimentos de controle estão sendo parcialmente executados;</t>
    </r>
  </si>
  <si>
    <r>
      <t>(4)</t>
    </r>
    <r>
      <rPr>
        <sz val="10"/>
        <rFont val="Arial"/>
        <family val="2"/>
      </rPr>
      <t xml:space="preserve">     Os procedimentos de controle são executados, mas sem evidência de sua realização;  </t>
    </r>
  </si>
  <si>
    <r>
      <t>(5)</t>
    </r>
    <r>
      <rPr>
        <sz val="10"/>
        <rFont val="Arial"/>
        <family val="2"/>
      </rPr>
      <t>     Procedimentos de controle são executados e com evidência de sua realização.</t>
    </r>
  </si>
  <si>
    <t>Alta (&gt;50% &lt;= 90%)</t>
  </si>
  <si>
    <t>Média (&gt;30% &lt;= 50%)</t>
  </si>
  <si>
    <t>Alteração - 02/05/2018</t>
  </si>
  <si>
    <t>Alteração Resposta a Risco</t>
  </si>
  <si>
    <t>1 - Muito baixo</t>
  </si>
  <si>
    <t>2 - Baixo</t>
  </si>
  <si>
    <t>3 - Moderado</t>
  </si>
  <si>
    <t>4 - Alto</t>
  </si>
  <si>
    <t>5 - Catastrófico</t>
  </si>
  <si>
    <t>Imagem/]Reputação</t>
  </si>
  <si>
    <t>Legal</t>
  </si>
  <si>
    <t>Financeiro/Orçamentário</t>
  </si>
  <si>
    <r>
      <t xml:space="preserve">Evento </t>
    </r>
    <r>
      <rPr>
        <b/>
        <sz val="10"/>
        <rFont val="Arial"/>
        <family val="2"/>
      </rPr>
      <t>pode</t>
    </r>
    <r>
      <rPr>
        <sz val="10"/>
        <rFont val="Arial"/>
        <family val="2"/>
      </rPr>
      <t xml:space="preserve"> ocorrer em algum momento</t>
    </r>
  </si>
  <si>
    <r>
      <t xml:space="preserve">Evento </t>
    </r>
    <r>
      <rPr>
        <b/>
        <sz val="10"/>
        <rFont val="Arial"/>
        <family val="2"/>
      </rPr>
      <t>deve</t>
    </r>
    <r>
      <rPr>
        <sz val="10"/>
        <rFont val="Arial"/>
        <family val="2"/>
      </rPr>
      <t xml:space="preserve"> ocorrer em algum momento</t>
    </r>
  </si>
  <si>
    <t>Avaliação quanto ao desenho do controle</t>
  </si>
  <si>
    <t>Avaliação quanto a operação do controle</t>
  </si>
  <si>
    <t>Descrição do controle atual</t>
  </si>
  <si>
    <t>Alto</t>
  </si>
  <si>
    <t>Baixo</t>
  </si>
  <si>
    <t>Muito Baixo</t>
  </si>
  <si>
    <t>RM - Risco Médio</t>
  </si>
  <si>
    <t>RP - Risco Baixo</t>
  </si>
  <si>
    <t xml:space="preserve"> 1 a 2</t>
  </si>
  <si>
    <t xml:space="preserve"> 3 a 6</t>
  </si>
  <si>
    <t xml:space="preserve">  7 a 14</t>
  </si>
  <si>
    <t xml:space="preserve"> 15 a 25</t>
  </si>
  <si>
    <t>1 a 2</t>
  </si>
  <si>
    <t>3 a 6</t>
  </si>
  <si>
    <t>7 a 14</t>
  </si>
  <si>
    <t>15 a 25</t>
  </si>
  <si>
    <r>
      <rPr>
        <b/>
        <sz val="12"/>
        <rFont val="Calibri"/>
        <family val="2"/>
      </rPr>
      <t>Aceitar:</t>
    </r>
    <r>
      <rPr>
        <sz val="12"/>
        <rFont val="Calibri"/>
        <family val="2"/>
      </rPr>
      <t xml:space="preserve"> Conviver com o evento de risco mantendo práticas e procedimentos existentes.
</t>
    </r>
  </si>
  <si>
    <t>Objetivo do Processo</t>
  </si>
  <si>
    <t>Integridade de Risco - Lista Suspensa</t>
  </si>
  <si>
    <t>Sim</t>
  </si>
  <si>
    <t>A análise de SWOT é realizada com foco no macroprocesso/processo e visa obter informações para apoiar a identificação de eventos de riscos, bem como escolher as ações mais adequadas para assegurar o alcance dos objetivos do macroprocesso/processo, da unidade e do IFRR.</t>
  </si>
  <si>
    <t>O Risco é de Integridade?</t>
  </si>
  <si>
    <r>
      <rPr>
        <b/>
        <sz val="10"/>
        <rFont val="Arial"/>
        <family val="2"/>
      </rPr>
      <t>Legal:</t>
    </r>
    <r>
      <rPr>
        <sz val="10"/>
        <rFont val="Arial"/>
        <family val="2"/>
      </rPr>
      <t xml:space="preserve"> eventos que podem afetar o cumprimento de leis e regulamentos aplicáveis.</t>
    </r>
  </si>
  <si>
    <t>Integridade:</t>
  </si>
  <si>
    <t>Eventos que podem afetar a probidade da gestão dos recursos públicos e das atividades da organização, causados pela falta de honestidade e desvios éticos.</t>
  </si>
  <si>
    <r>
      <rPr>
        <b/>
        <sz val="10"/>
        <rFont val="Arial"/>
        <family val="2"/>
      </rPr>
      <t>Operacional:</t>
    </r>
    <r>
      <rPr>
        <sz val="10"/>
        <rFont val="Arial"/>
        <family val="2"/>
      </rPr>
      <t xml:space="preserve"> eventos que podem comprometer as atividades da unidade, normalmente associados a falhas, deficiência ou inadequação de processos internos, pessoas, infraestrutura e sistemas.</t>
    </r>
  </si>
  <si>
    <r>
      <rPr>
        <b/>
        <sz val="10"/>
        <rFont val="Arial"/>
        <family val="2"/>
      </rPr>
      <t>Imagem/Reputação:</t>
    </r>
    <r>
      <rPr>
        <sz val="10"/>
        <rFont val="Arial"/>
        <family val="2"/>
      </rPr>
      <t xml:space="preserve"> eventos que podem comprometer a confiança da sociedade em relação à capacidade do IFRR em cumprir sua missão institucional.</t>
    </r>
  </si>
  <si>
    <r>
      <rPr>
        <b/>
        <sz val="10"/>
        <rFont val="Arial"/>
        <family val="2"/>
      </rPr>
      <t>Financeiro/Orçamentário:</t>
    </r>
    <r>
      <rPr>
        <sz val="10"/>
        <rFont val="Arial"/>
        <family val="2"/>
      </rPr>
      <t xml:space="preserve"> eventos que podem comprometer a capacidade do IFRR de contar com os recursos orçamentários e inanceiros necessários à realização de suas atividades, ou eventos que possam comprometer a própria execução orçamentária.</t>
    </r>
  </si>
  <si>
    <r>
      <t xml:space="preserve">Evento esperado que ocorra na maioria das circunstâncias. </t>
    </r>
    <r>
      <rPr>
        <b/>
        <sz val="10"/>
        <color theme="0"/>
        <rFont val="Arial"/>
        <family val="2"/>
      </rPr>
      <t>(Praticamente certo)</t>
    </r>
  </si>
  <si>
    <r>
      <t xml:space="preserve"> Evento provavelmente ocorra na maioria das circunstâncias.    </t>
    </r>
    <r>
      <rPr>
        <b/>
        <sz val="10"/>
        <color theme="0"/>
        <rFont val="Arial"/>
        <family val="2"/>
      </rPr>
      <t>(Provável)</t>
    </r>
  </si>
  <si>
    <r>
      <t xml:space="preserve">Evento </t>
    </r>
    <r>
      <rPr>
        <b/>
        <sz val="10"/>
        <color theme="0"/>
        <rFont val="Arial"/>
        <family val="2"/>
      </rPr>
      <t>pode</t>
    </r>
    <r>
      <rPr>
        <sz val="10"/>
        <color theme="0"/>
        <rFont val="Arial"/>
        <family val="2"/>
      </rPr>
      <t xml:space="preserve"> ocorrer em algum momento, de frequência reduzida.                  </t>
    </r>
    <r>
      <rPr>
        <b/>
        <sz val="10"/>
        <color theme="0"/>
        <rFont val="Arial"/>
        <family val="2"/>
      </rPr>
      <t>(Possível)</t>
    </r>
  </si>
  <si>
    <r>
      <t xml:space="preserve">Evento </t>
    </r>
    <r>
      <rPr>
        <b/>
        <sz val="10"/>
        <color theme="0"/>
        <rFont val="Arial"/>
        <family val="2"/>
      </rPr>
      <t>pode</t>
    </r>
    <r>
      <rPr>
        <sz val="10"/>
        <color theme="0"/>
        <rFont val="Arial"/>
        <family val="2"/>
      </rPr>
      <t xml:space="preserve"> ocorrer em algum momento, mas de forma inexperada.          </t>
    </r>
    <r>
      <rPr>
        <b/>
        <sz val="10"/>
        <color theme="0"/>
        <rFont val="Arial"/>
        <family val="2"/>
      </rPr>
      <t>(Rara)</t>
    </r>
  </si>
  <si>
    <r>
      <t xml:space="preserve">Evento pode ocorrer apenas em circunstâncias excepcionais.    </t>
    </r>
    <r>
      <rPr>
        <b/>
        <sz val="10"/>
        <color theme="0"/>
        <rFont val="Arial"/>
        <family val="2"/>
      </rPr>
      <t>(improvável)</t>
    </r>
  </si>
  <si>
    <t>Prejudica o alcance da missão do IFRR</t>
  </si>
  <si>
    <t>Prejudica o alcance da visão da Unidade</t>
  </si>
  <si>
    <t>Prejudica o alcance das metas</t>
  </si>
  <si>
    <t xml:space="preserve">Exigiria a intervenção do Diretor-Geral ou Pró-reitor </t>
  </si>
  <si>
    <t xml:space="preserve">Exigiria a intervenção do Reitor </t>
  </si>
  <si>
    <r>
      <rPr>
        <b/>
        <sz val="12"/>
        <rFont val="Calibri"/>
        <family val="2"/>
      </rPr>
      <t>Evitar</t>
    </r>
    <r>
      <rPr>
        <sz val="12"/>
        <rFont val="Calibri"/>
        <family val="2"/>
      </rPr>
      <t>: Descontinuar as atividades que geram o risco. Ex. Suspender a oferta de cursos em uma determinada localidade.</t>
    </r>
  </si>
  <si>
    <r>
      <rPr>
        <b/>
        <sz val="12"/>
        <rFont val="Calibri"/>
        <family val="2"/>
      </rPr>
      <t>Compartilhar/transferir</t>
    </r>
    <r>
      <rPr>
        <sz val="12"/>
        <rFont val="Calibri"/>
        <family val="2"/>
      </rPr>
      <t>: Transferir ou compartilhar parte do risco, reduzindo a probabilidade e/ou impacto. Ex. contratação de seguro ou terceirização da atividade.</t>
    </r>
  </si>
  <si>
    <r>
      <rPr>
        <b/>
        <sz val="10"/>
        <rFont val="Arial"/>
        <family val="2"/>
      </rPr>
      <t>3. Na aba Cálculo do Risco Inerente</t>
    </r>
    <r>
      <rPr>
        <sz val="10"/>
        <rFont val="Arial"/>
        <family val="2"/>
      </rPr>
      <t xml:space="preserve">, faça a análise ( valores entre 1 e 5) quanto à probabilidade e quanto a cada quesito do impacto (esforço da gestão, regulação, reputação, negócios/serviços à sociedade, intervenção hierárquica e valor orçamentário). </t>
    </r>
    <r>
      <rPr>
        <b/>
        <sz val="10"/>
        <color rgb="FFFF0000"/>
        <rFont val="Arial"/>
        <family val="2"/>
      </rPr>
      <t>Use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a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 xml:space="preserve">aba Impacto - Fatores de análise para identificar qual o peso que melhor se adequa a cada dimensão do impacto. </t>
    </r>
    <r>
      <rPr>
        <sz val="10"/>
        <rFont val="Arial"/>
        <family val="2"/>
      </rPr>
      <t xml:space="preserve">Proceda com a avaliação de todos os eventos de risco. </t>
    </r>
  </si>
  <si>
    <r>
      <rPr>
        <b/>
        <sz val="10"/>
        <rFont val="Arial"/>
        <family val="2"/>
      </rPr>
      <t>2. Na aba Mapa de Riscos</t>
    </r>
    <r>
      <rPr>
        <sz val="10"/>
        <rFont val="Arial"/>
        <family val="2"/>
      </rPr>
      <t xml:space="preserve">, preencha os seguintes campos:  
    a. subprocesso/atividade
    b. evento de Risco
    c. causas
    d. efeitos/consequências
    e.categoria de risco
</t>
    </r>
  </si>
  <si>
    <t>(2)     Há procedimentos de controle, mas não são executados e nem conhecidos;</t>
  </si>
  <si>
    <t>(1)    Não há sistema de Controle;</t>
  </si>
  <si>
    <t xml:space="preserve">(1)     Não há procedimentos de controle; </t>
  </si>
  <si>
    <t xml:space="preserve">(2)    Há procedimentos de controles, mas não  são adequados (falham quase sempre) e nem estão formalizados;
</t>
  </si>
  <si>
    <t xml:space="preserve">(3)    Há procedimentos de controles formalizados, mas não estão adequados (falham constantemente); </t>
  </si>
  <si>
    <t>Transferir</t>
  </si>
  <si>
    <t>Mitigar</t>
  </si>
  <si>
    <r>
      <rPr>
        <b/>
        <sz val="12"/>
        <rFont val="Calibri"/>
        <family val="2"/>
      </rPr>
      <t>Mitigar:</t>
    </r>
    <r>
      <rPr>
        <sz val="12"/>
        <rFont val="Calibri"/>
        <family val="2"/>
      </rPr>
      <t xml:space="preserve"> Adotar medidas para reduzir a probabilidade e/ou impacto dos riscos.</t>
    </r>
  </si>
  <si>
    <t>Risco relacionado à Integridade?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</si>
</sst>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(* #,##0_);_(* \(#,##0\);_(* &quot;-&quot;??_);_(@_)"/>
    <numFmt numFmtId="166" formatCode="_(&quot;R$ &quot;* #,##0.00_);_(&quot;R$ &quot;* \(#,##0.00\);_(&quot;R$ &quot;* &quot;-&quot;??_);_(@_)"/>
  </numFmts>
  <fonts count="62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Calibri"/>
      <family val="2"/>
    </font>
    <font>
      <sz val="7"/>
      <name val="Times New Roman"/>
      <family val="1"/>
    </font>
    <font>
      <sz val="11"/>
      <name val="Calibri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10"/>
      <name val="MS Sans Serif"/>
      <family val="2"/>
    </font>
    <font>
      <sz val="10"/>
      <color theme="3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3" tint="-0.499984740745262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  <font>
      <sz val="1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sz val="16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sz val="10"/>
      <color theme="0"/>
      <name val="Arial"/>
      <family val="2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9"/>
      <color theme="3" tint="-0.249977111117893"/>
      <name val="Arial"/>
      <family val="2"/>
    </font>
    <font>
      <sz val="12"/>
      <color theme="3" tint="-0.249977111117893"/>
      <name val="Arial"/>
      <family val="2"/>
    </font>
    <font>
      <b/>
      <sz val="10"/>
      <color rgb="FFFF3300"/>
      <name val="Arial"/>
      <family val="2"/>
    </font>
    <font>
      <b/>
      <sz val="16"/>
      <color theme="0"/>
      <name val="Arial"/>
      <family val="2"/>
    </font>
    <font>
      <b/>
      <sz val="10"/>
      <color indexed="8"/>
      <name val="Arial"/>
      <family val="2"/>
    </font>
    <font>
      <sz val="11"/>
      <color theme="3" tint="-0.499984740745262"/>
      <name val="Arial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  <font>
      <sz val="10"/>
      <color theme="4" tint="-0.499984740745262"/>
      <name val="Arial"/>
      <family val="2"/>
    </font>
    <font>
      <sz val="11"/>
      <color theme="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20"/>
      <name val="Arial"/>
      <family val="2"/>
    </font>
    <font>
      <sz val="14"/>
      <color theme="0"/>
      <name val="Arial"/>
      <family val="2"/>
    </font>
    <font>
      <sz val="14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2"/>
      <color theme="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2"/>
      <name val="Calibri"/>
      <family val="2"/>
    </font>
    <font>
      <b/>
      <sz val="12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52"/>
        <bgColor indexed="29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10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6" tint="-0.249977111117893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theme="0"/>
      </left>
      <right/>
      <top/>
      <bottom style="double">
        <color theme="0"/>
      </bottom>
      <diagonal/>
    </border>
    <border>
      <left style="double">
        <color theme="0"/>
      </left>
      <right style="double">
        <color theme="0"/>
      </right>
      <top/>
      <bottom style="double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5" tint="0.79998168889431442"/>
      </bottom>
      <diagonal/>
    </border>
    <border>
      <left/>
      <right/>
      <top/>
      <bottom style="thin">
        <color theme="5" tint="0.79998168889431442"/>
      </bottom>
      <diagonal/>
    </border>
    <border>
      <left/>
      <right style="medium">
        <color indexed="64"/>
      </right>
      <top/>
      <bottom style="thin">
        <color theme="5" tint="0.79998168889431442"/>
      </bottom>
      <diagonal/>
    </border>
    <border>
      <left style="medium">
        <color indexed="64"/>
      </left>
      <right style="medium">
        <color indexed="64"/>
      </right>
      <top/>
      <bottom style="double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 style="medium">
        <color indexed="64"/>
      </left>
      <right style="medium">
        <color indexed="64"/>
      </right>
      <top style="thin">
        <color theme="5" tint="0.79998168889431442"/>
      </top>
      <bottom style="medium">
        <color indexed="64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 style="medium">
        <color indexed="64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double">
        <color theme="6" tint="0.39994506668294322"/>
      </left>
      <right style="double">
        <color theme="6" tint="0.39994506668294322"/>
      </right>
      <top style="double">
        <color theme="6" tint="0.39994506668294322"/>
      </top>
      <bottom style="double">
        <color theme="6" tint="0.39994506668294322"/>
      </bottom>
      <diagonal/>
    </border>
    <border>
      <left style="double">
        <color theme="6" tint="0.39994506668294322"/>
      </left>
      <right style="double">
        <color theme="6" tint="0.39994506668294322"/>
      </right>
      <top/>
      <bottom style="double">
        <color theme="6" tint="0.399945066682943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theme="5" tint="0.79995117038483843"/>
      </left>
      <right/>
      <top/>
      <bottom/>
      <diagonal/>
    </border>
    <border>
      <left style="double">
        <color theme="5" tint="0.79995117038483843"/>
      </left>
      <right/>
      <top/>
      <bottom style="double">
        <color theme="5" tint="0.79995117038483843"/>
      </bottom>
      <diagonal/>
    </border>
    <border>
      <left/>
      <right style="double">
        <color indexed="64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double">
        <color theme="9" tint="0.79998168889431442"/>
      </top>
      <bottom style="double">
        <color theme="9" tint="0.79998168889431442"/>
      </bottom>
      <diagonal/>
    </border>
    <border>
      <left/>
      <right style="double">
        <color indexed="64"/>
      </right>
      <top style="double">
        <color theme="9" tint="0.79998168889431442"/>
      </top>
      <bottom style="double">
        <color theme="9" tint="0.79998168889431442"/>
      </bottom>
      <diagonal/>
    </border>
    <border>
      <left style="double">
        <color indexed="64"/>
      </left>
      <right/>
      <top style="double">
        <color theme="9" tint="0.79998168889431442"/>
      </top>
      <bottom style="double">
        <color indexed="64"/>
      </bottom>
      <diagonal/>
    </border>
    <border>
      <left/>
      <right/>
      <top style="double">
        <color theme="9" tint="0.79998168889431442"/>
      </top>
      <bottom style="double">
        <color indexed="64"/>
      </bottom>
      <diagonal/>
    </border>
    <border>
      <left/>
      <right style="double">
        <color indexed="64"/>
      </right>
      <top style="double">
        <color theme="9" tint="0.79998168889431442"/>
      </top>
      <bottom style="double">
        <color indexed="64"/>
      </bottom>
      <diagonal/>
    </border>
    <border>
      <left/>
      <right/>
      <top/>
      <bottom style="double">
        <color theme="9" tint="0.79998168889431442"/>
      </bottom>
      <diagonal/>
    </border>
    <border>
      <left/>
      <right style="double">
        <color indexed="64"/>
      </right>
      <top/>
      <bottom style="double">
        <color theme="9" tint="0.79998168889431442"/>
      </bottom>
      <diagonal/>
    </border>
    <border>
      <left/>
      <right style="thin">
        <color theme="0" tint="-0.14999847407452621"/>
      </right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3743705557422"/>
      </left>
      <right style="double">
        <color theme="0" tint="-0.14996795556505021"/>
      </right>
      <top/>
      <bottom/>
      <diagonal/>
    </border>
    <border>
      <left style="double">
        <color theme="0" tint="-0.14993743705557422"/>
      </left>
      <right style="double">
        <color theme="0" tint="-0.14996795556505021"/>
      </right>
      <top/>
      <bottom style="double">
        <color theme="0" tint="-0.1499374370555742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double">
        <color theme="0" tint="-0.14996795556505021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double">
        <color theme="5" tint="0.79998168889431442"/>
      </top>
      <bottom style="double">
        <color theme="5" tint="0.79998168889431442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double">
        <color theme="5" tint="0.79998168889431442"/>
      </bottom>
      <diagonal/>
    </border>
    <border>
      <left style="medium">
        <color indexed="64"/>
      </left>
      <right style="double">
        <color theme="6" tint="0.39994506668294322"/>
      </right>
      <top style="double">
        <color theme="6" tint="0.39994506668294322"/>
      </top>
      <bottom/>
      <diagonal/>
    </border>
    <border>
      <left style="medium">
        <color indexed="64"/>
      </left>
      <right style="double">
        <color theme="6" tint="0.39994506668294322"/>
      </right>
      <top/>
      <bottom/>
      <diagonal/>
    </border>
    <border>
      <left style="medium">
        <color indexed="64"/>
      </left>
      <right style="double">
        <color theme="6" tint="0.39994506668294322"/>
      </right>
      <top/>
      <bottom style="double">
        <color theme="6" tint="0.39994506668294322"/>
      </bottom>
      <diagonal/>
    </border>
    <border>
      <left style="medium">
        <color indexed="64"/>
      </left>
      <right style="medium">
        <color theme="1" tint="4.9989318521683403E-2"/>
      </right>
      <top/>
      <bottom/>
      <diagonal/>
    </border>
    <border>
      <left style="medium">
        <color indexed="64"/>
      </left>
      <right style="medium">
        <color theme="1" tint="4.9989318521683403E-2"/>
      </right>
      <top/>
      <bottom style="medium">
        <color indexed="64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double">
        <color theme="5" tint="0.79998168889431442"/>
      </top>
      <bottom style="medium">
        <color indexed="64"/>
      </bottom>
      <diagonal/>
    </border>
    <border>
      <left style="double">
        <color theme="5" tint="0.79995117038483843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theme="5" tint="0.79998168889431442"/>
      </top>
      <bottom style="double">
        <color theme="5" tint="0.79998168889431442"/>
      </bottom>
      <diagonal/>
    </border>
    <border>
      <left style="double">
        <color indexed="64"/>
      </left>
      <right style="double">
        <color indexed="64"/>
      </right>
      <top/>
      <bottom style="double">
        <color theme="5" tint="0.79998168889431442"/>
      </bottom>
      <diagonal/>
    </border>
    <border>
      <left/>
      <right/>
      <top style="thin">
        <color theme="0" tint="-0.14999847407452621"/>
      </top>
      <bottom/>
      <diagonal/>
    </border>
    <border>
      <left style="medium">
        <color theme="0" tint="-0.1498458815271462"/>
      </left>
      <right style="medium">
        <color theme="0" tint="-0.1499069185460982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double">
        <color theme="0" tint="-0.14996795556505021"/>
      </left>
      <right/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6795556505021"/>
      </top>
      <bottom style="double">
        <color theme="0" tint="-0.14993743705557422"/>
      </bottom>
      <diagonal/>
    </border>
    <border>
      <left style="double">
        <color theme="0" tint="-0.14993743705557422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3743705557422"/>
      </bottom>
      <diagonal/>
    </border>
    <border>
      <left style="double">
        <color theme="0" tint="-0.14996795556505021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  <border>
      <left style="double">
        <color theme="0" tint="-0.14996795556505021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6795556505021"/>
      </bottom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67955565050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theme="5"/>
      </left>
      <right style="medium">
        <color theme="5"/>
      </right>
      <top/>
      <bottom/>
      <diagonal/>
    </border>
    <border>
      <left/>
      <right/>
      <top/>
      <bottom style="thin">
        <color theme="0"/>
      </bottom>
      <diagonal/>
    </border>
    <border>
      <left style="medium">
        <color rgb="FFFFC000"/>
      </left>
      <right/>
      <top style="medium">
        <color indexed="64"/>
      </top>
      <bottom/>
      <diagonal/>
    </border>
    <border>
      <left style="medium">
        <color theme="5"/>
      </left>
      <right style="medium">
        <color theme="5"/>
      </right>
      <top style="medium">
        <color indexed="64"/>
      </top>
      <bottom style="thin">
        <color theme="0"/>
      </bottom>
      <diagonal/>
    </border>
    <border>
      <left style="medium">
        <color theme="5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rgb="FFFFC000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5"/>
      </left>
      <right style="medium">
        <color theme="5"/>
      </right>
      <top style="thin">
        <color theme="0"/>
      </top>
      <bottom style="thin">
        <color theme="0"/>
      </bottom>
      <diagonal/>
    </border>
    <border>
      <left style="medium">
        <color theme="5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rgb="FFFFC00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theme="5"/>
      </left>
      <right/>
      <top/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 style="medium">
        <color theme="5"/>
      </left>
      <right style="medium">
        <color theme="5"/>
      </right>
      <top style="thin">
        <color theme="0"/>
      </top>
      <bottom style="medium">
        <color rgb="FFFFC000"/>
      </bottom>
      <diagonal/>
    </border>
    <border>
      <left style="medium">
        <color theme="5"/>
      </left>
      <right/>
      <top style="thin">
        <color theme="0"/>
      </top>
      <bottom style="medium">
        <color rgb="FFFFC000"/>
      </bottom>
      <diagonal/>
    </border>
    <border>
      <left/>
      <right/>
      <top style="thin">
        <color theme="0"/>
      </top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/>
      <right style="medium">
        <color indexed="64"/>
      </right>
      <top style="thin">
        <color theme="0"/>
      </top>
      <bottom style="medium">
        <color rgb="FFFFC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5" tint="0.79998168889431442"/>
      </top>
      <bottom/>
      <diagonal/>
    </border>
    <border>
      <left style="medium">
        <color indexed="64"/>
      </left>
      <right style="medium">
        <color theme="1" tint="4.9989318521683403E-2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theme="1" tint="4.9989318521683403E-2"/>
      </right>
      <top/>
      <bottom style="double">
        <color theme="0" tint="-0.14999847407452621"/>
      </bottom>
      <diagonal/>
    </border>
    <border>
      <left style="medium">
        <color indexed="64"/>
      </left>
      <right style="medium">
        <color theme="1" tint="4.9989318521683403E-2"/>
      </right>
      <top style="double">
        <color theme="0" tint="-0.14999847407452621"/>
      </top>
      <bottom/>
      <diagonal/>
    </border>
    <border>
      <left style="double">
        <color theme="5" tint="0.79995117038483843"/>
      </left>
      <right style="double">
        <color indexed="64"/>
      </right>
      <top style="double">
        <color theme="5" tint="0.79995117038483843"/>
      </top>
      <bottom/>
      <diagonal/>
    </border>
    <border>
      <left style="double">
        <color theme="5" tint="0.79995117038483843"/>
      </left>
      <right style="double">
        <color indexed="64"/>
      </right>
      <top/>
      <bottom/>
      <diagonal/>
    </border>
    <border>
      <left style="double">
        <color theme="5" tint="0.79995117038483843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theme="5" tint="0.79998168889431442"/>
      </top>
      <bottom style="medium">
        <color indexed="64"/>
      </bottom>
      <diagonal/>
    </border>
    <border>
      <left style="double">
        <color indexed="64"/>
      </left>
      <right/>
      <top style="double">
        <color theme="9" tint="0.79998168889431442"/>
      </top>
      <bottom/>
      <diagonal/>
    </border>
    <border>
      <left/>
      <right/>
      <top style="double">
        <color theme="9" tint="0.79998168889431442"/>
      </top>
      <bottom/>
      <diagonal/>
    </border>
    <border>
      <left/>
      <right style="double">
        <color indexed="64"/>
      </right>
      <top style="double">
        <color theme="9" tint="0.79998168889431442"/>
      </top>
      <bottom/>
      <diagonal/>
    </border>
    <border>
      <left/>
      <right style="medium">
        <color indexed="64"/>
      </right>
      <top style="double">
        <color theme="6" tint="0.39994506668294322"/>
      </top>
      <bottom/>
      <diagonal/>
    </border>
    <border>
      <left/>
      <right/>
      <top style="double">
        <color theme="6" tint="0.39994506668294322"/>
      </top>
      <bottom/>
      <diagonal/>
    </border>
    <border>
      <left style="thin">
        <color theme="0" tint="-0.14999847407452621"/>
      </left>
      <right style="medium">
        <color theme="0" tint="-0.14993743705557422"/>
      </right>
      <top style="thin">
        <color theme="0" tint="-0.14999847407452621"/>
      </top>
      <bottom style="medium">
        <color theme="0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/>
      </bottom>
      <diagonal/>
    </border>
    <border>
      <left style="medium">
        <color theme="0"/>
      </left>
      <right style="thin">
        <color theme="0" tint="-0.14999847407452621"/>
      </right>
      <top style="medium">
        <color theme="0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/>
      </top>
      <bottom style="thin">
        <color theme="0" tint="-0.14999847407452621"/>
      </bottom>
      <diagonal/>
    </border>
    <border>
      <left style="double">
        <color theme="6" tint="0.39994506668294322"/>
      </left>
      <right style="double">
        <color theme="6" tint="0.39994506668294322"/>
      </right>
      <top style="medium">
        <color theme="0"/>
      </top>
      <bottom style="double">
        <color theme="6" tint="0.39994506668294322"/>
      </bottom>
      <diagonal/>
    </border>
    <border>
      <left style="medium">
        <color theme="0"/>
      </left>
      <right style="thin">
        <color theme="0" tint="-0.14999847407452621"/>
      </right>
      <top style="thin">
        <color theme="0" tint="-0.14999847407452621"/>
      </top>
      <bottom style="medium">
        <color theme="0"/>
      </bottom>
      <diagonal/>
    </border>
    <border>
      <left style="thin">
        <color theme="0" tint="-0.14999847407452621"/>
      </left>
      <right/>
      <top style="medium">
        <color theme="0"/>
      </top>
      <bottom style="thin">
        <color theme="0" tint="-0.14999847407452621"/>
      </bottom>
      <diagonal/>
    </border>
    <border>
      <left style="medium">
        <color theme="0"/>
      </left>
      <right style="thin">
        <color theme="0" tint="-0.14999847407452621"/>
      </right>
      <top style="thin">
        <color theme="0" tint="-0.14999847407452621"/>
      </top>
      <bottom style="double">
        <color theme="6" tint="0.3999450666829432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theme="0"/>
      </bottom>
      <diagonal/>
    </border>
    <border>
      <left style="thin">
        <color theme="0" tint="-0.14999847407452621"/>
      </left>
      <right style="medium">
        <color theme="0"/>
      </right>
      <top style="medium">
        <color theme="0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/>
      </right>
      <top style="thin">
        <color theme="0" tint="-0.14999847407452621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theme="6" tint="0.79998168889431442"/>
      </bottom>
      <diagonal/>
    </border>
    <border>
      <left/>
      <right/>
      <top/>
      <bottom style="double">
        <color theme="6" tint="0.79998168889431442"/>
      </bottom>
      <diagonal/>
    </border>
    <border>
      <left/>
      <right/>
      <top style="double">
        <color theme="9" tint="0.79998168889431442"/>
      </top>
      <bottom style="double">
        <color theme="6" tint="0.79998168889431442"/>
      </bottom>
      <diagonal/>
    </border>
    <border>
      <left style="medium">
        <color indexed="64"/>
      </left>
      <right/>
      <top style="medium">
        <color indexed="64"/>
      </top>
      <bottom style="double">
        <color theme="6" tint="0.79998168889431442"/>
      </bottom>
      <diagonal/>
    </border>
    <border>
      <left/>
      <right/>
      <top style="medium">
        <color indexed="64"/>
      </top>
      <bottom style="double">
        <color theme="6" tint="0.79998168889431442"/>
      </bottom>
      <diagonal/>
    </border>
    <border>
      <left style="medium">
        <color indexed="64"/>
      </left>
      <right/>
      <top style="double">
        <color theme="6" tint="0.79998168889431442"/>
      </top>
      <bottom style="double">
        <color theme="6" tint="0.79998168889431442"/>
      </bottom>
      <diagonal/>
    </border>
    <border>
      <left/>
      <right/>
      <top style="double">
        <color theme="6" tint="0.79998168889431442"/>
      </top>
      <bottom style="double">
        <color theme="6" tint="0.79998168889431442"/>
      </bottom>
      <diagonal/>
    </border>
    <border>
      <left style="double">
        <color theme="0" tint="-0.34998626667073579"/>
      </left>
      <right/>
      <top/>
      <bottom/>
      <diagonal/>
    </border>
    <border>
      <left style="double">
        <color theme="0" tint="-0.34998626667073579"/>
      </left>
      <right/>
      <top/>
      <bottom style="double">
        <color theme="0" tint="-0.34998626667073579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double">
        <color theme="0" tint="-0.14996795556505021"/>
      </bottom>
      <diagonal/>
    </border>
    <border>
      <left style="double">
        <color theme="0" tint="-0.34998626667073579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5" tint="0.79998168889431442"/>
      </bottom>
      <diagonal/>
    </border>
    <border>
      <left style="thin">
        <color theme="5" tint="0.79998168889431442"/>
      </left>
      <right style="medium">
        <color indexed="64"/>
      </right>
      <top style="thin">
        <color theme="5" tint="0.79998168889431442"/>
      </top>
      <bottom style="medium">
        <color indexed="64"/>
      </bottom>
      <diagonal/>
    </border>
    <border>
      <left style="medium">
        <color indexed="64"/>
      </left>
      <right style="thin">
        <color theme="5" tint="0.79998168889431442"/>
      </right>
      <top style="thin">
        <color theme="5" tint="0.79998168889431442"/>
      </top>
      <bottom style="medium">
        <color indexed="64"/>
      </bottom>
      <diagonal/>
    </border>
    <border>
      <left style="double">
        <color theme="5" tint="0.79995117038483843"/>
      </left>
      <right style="double">
        <color indexed="64"/>
      </right>
      <top style="double">
        <color theme="5" tint="0.79998168889431442"/>
      </top>
      <bottom/>
      <diagonal/>
    </border>
    <border>
      <left style="double">
        <color theme="5" tint="0.79995117038483843"/>
      </left>
      <right style="double">
        <color indexed="64"/>
      </right>
      <top/>
      <bottom style="double">
        <color theme="5" tint="0.79995117038483843"/>
      </bottom>
      <diagonal/>
    </border>
    <border>
      <left style="thin">
        <color theme="5" tint="0.79998168889431442"/>
      </left>
      <right style="medium">
        <color indexed="64"/>
      </right>
      <top style="thin">
        <color theme="5" tint="0.79998168889431442"/>
      </top>
      <bottom style="thin">
        <color theme="5" tint="0.79998168889431442"/>
      </bottom>
      <diagonal/>
    </border>
    <border>
      <left style="medium">
        <color indexed="64"/>
      </left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medium">
        <color indexed="64"/>
      </bottom>
      <diagonal/>
    </border>
    <border>
      <left/>
      <right style="medium">
        <color indexed="64"/>
      </right>
      <top style="thin">
        <color theme="5" tint="0.79998168889431442"/>
      </top>
      <bottom style="medium">
        <color indexed="64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theme="0" tint="-0.14996795556505021"/>
      </bottom>
      <diagonal/>
    </border>
    <border>
      <left/>
      <right style="medium">
        <color indexed="64"/>
      </right>
      <top/>
      <bottom style="double">
        <color theme="0" tint="-0.14996795556505021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0" tint="-0.14999847407452621"/>
      </left>
      <right/>
      <top/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3743705557422"/>
      </right>
      <top/>
      <bottom style="double">
        <color theme="0" tint="-0.14993743705557422"/>
      </bottom>
      <diagonal/>
    </border>
    <border>
      <left style="double">
        <color theme="0" tint="-0.14993743705557422"/>
      </left>
      <right style="double">
        <color theme="0" tint="-0.14993743705557422"/>
      </right>
      <top/>
      <bottom style="double">
        <color theme="0" tint="-0.14993743705557422"/>
      </bottom>
      <diagonal/>
    </border>
    <border>
      <left style="double">
        <color theme="0" tint="-0.14996795556505021"/>
      </left>
      <right/>
      <top/>
      <bottom style="double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/>
      <diagonal/>
    </border>
    <border>
      <left style="thin">
        <color theme="0" tint="-0.14996795556505021"/>
      </left>
      <right/>
      <top style="thin">
        <color theme="0" tint="-0.14999847407452621"/>
      </top>
      <bottom/>
      <diagonal/>
    </border>
    <border>
      <left/>
      <right style="thin">
        <color theme="0" tint="-0.14996795556505021"/>
      </right>
      <top style="thin">
        <color theme="0" tint="-0.14999847407452621"/>
      </top>
      <bottom/>
      <diagonal/>
    </border>
    <border>
      <left style="double">
        <color theme="0" tint="-0.14999847407452621"/>
      </left>
      <right/>
      <top style="double">
        <color theme="0" tint="-0.14999847407452621"/>
      </top>
      <bottom style="double">
        <color theme="0" tint="-0.14999847407452621"/>
      </bottom>
      <diagonal/>
    </border>
    <border>
      <left style="double">
        <color theme="0" tint="-0.14996795556505021"/>
      </left>
      <right style="double">
        <color theme="0" tint="-0.14993743705557422"/>
      </right>
      <top style="double">
        <color theme="0" tint="-0.14999847407452621"/>
      </top>
      <bottom style="double">
        <color theme="0" tint="-0.14999847407452621"/>
      </bottom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9847407452621"/>
      </top>
      <bottom style="double">
        <color theme="0" tint="-0.14999847407452621"/>
      </bottom>
      <diagonal/>
    </border>
    <border>
      <left style="double">
        <color theme="0" tint="-0.14993743705557422"/>
      </left>
      <right style="double">
        <color theme="0" tint="-0.14999847407452621"/>
      </right>
      <top style="double">
        <color theme="0" tint="-0.14999847407452621"/>
      </top>
      <bottom style="double">
        <color theme="0" tint="-0.14999847407452621"/>
      </bottom>
      <diagonal/>
    </border>
    <border>
      <left style="medium">
        <color indexed="64"/>
      </left>
      <right/>
      <top/>
      <bottom style="thin">
        <color theme="5" tint="0.79998168889431442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medium">
        <color indexed="64"/>
      </left>
      <right/>
      <top/>
      <bottom style="medium">
        <color theme="5" tint="0.7999816888943144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</borders>
  <cellStyleXfs count="1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43" fontId="6" fillId="0" borderId="0" applyFont="0" applyFill="0" applyBorder="0" applyAlignment="0" applyProtection="0"/>
    <xf numFmtId="0" fontId="16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</cellStyleXfs>
  <cellXfs count="758">
    <xf numFmtId="0" fontId="0" fillId="0" borderId="0" xfId="0"/>
    <xf numFmtId="0" fontId="0" fillId="7" borderId="1" xfId="0" applyFill="1" applyBorder="1"/>
    <xf numFmtId="0" fontId="7" fillId="0" borderId="0" xfId="0" applyFont="1" applyAlignment="1">
      <alignment horizontal="left" indent="4"/>
    </xf>
    <xf numFmtId="0" fontId="1" fillId="7" borderId="0" xfId="0" applyFont="1" applyFill="1" applyBorder="1"/>
    <xf numFmtId="0" fontId="1" fillId="7" borderId="2" xfId="0" applyFont="1" applyFill="1" applyBorder="1"/>
    <xf numFmtId="0" fontId="0" fillId="7" borderId="0" xfId="0" applyFill="1"/>
    <xf numFmtId="0" fontId="0" fillId="7" borderId="0" xfId="0" applyFill="1" applyAlignment="1">
      <alignment horizontal="center"/>
    </xf>
    <xf numFmtId="0" fontId="10" fillId="7" borderId="0" xfId="0" applyFont="1" applyFill="1" applyBorder="1" applyAlignment="1">
      <alignment horizontal="center" vertical="center"/>
    </xf>
    <xf numFmtId="0" fontId="1" fillId="7" borderId="0" xfId="0" applyFont="1" applyFill="1" applyAlignment="1">
      <alignment vertical="center"/>
    </xf>
    <xf numFmtId="0" fontId="1" fillId="7" borderId="0" xfId="0" applyFont="1" applyFill="1"/>
    <xf numFmtId="0" fontId="4" fillId="17" borderId="0" xfId="0" applyFont="1" applyFill="1" applyBorder="1" applyAlignment="1">
      <alignment vertical="top" wrapText="1"/>
    </xf>
    <xf numFmtId="0" fontId="0" fillId="7" borderId="0" xfId="0" applyFont="1" applyFill="1"/>
    <xf numFmtId="0" fontId="0" fillId="7" borderId="0" xfId="0" applyFont="1" applyFill="1" applyAlignment="1">
      <alignment horizontal="left"/>
    </xf>
    <xf numFmtId="0" fontId="0" fillId="7" borderId="1" xfId="0" applyFont="1" applyFill="1" applyBorder="1"/>
    <xf numFmtId="0" fontId="0" fillId="7" borderId="0" xfId="0" applyFill="1" applyBorder="1"/>
    <xf numFmtId="0" fontId="21" fillId="7" borderId="0" xfId="0" applyFont="1" applyFill="1" applyBorder="1" applyAlignment="1">
      <alignment vertical="top" wrapText="1"/>
    </xf>
    <xf numFmtId="0" fontId="9" fillId="7" borderId="0" xfId="0" applyFont="1" applyFill="1" applyBorder="1" applyAlignment="1">
      <alignment vertical="top" wrapText="1"/>
    </xf>
    <xf numFmtId="0" fontId="21" fillId="7" borderId="0" xfId="0" applyFont="1" applyFill="1" applyBorder="1" applyAlignment="1">
      <alignment vertical="center"/>
    </xf>
    <xf numFmtId="0" fontId="1" fillId="7" borderId="15" xfId="0" applyFont="1" applyFill="1" applyBorder="1"/>
    <xf numFmtId="0" fontId="1" fillId="7" borderId="16" xfId="0" applyFont="1" applyFill="1" applyBorder="1"/>
    <xf numFmtId="0" fontId="1" fillId="7" borderId="1" xfId="0" applyFont="1" applyFill="1" applyBorder="1"/>
    <xf numFmtId="0" fontId="0" fillId="7" borderId="0" xfId="0" applyFont="1" applyFill="1" applyBorder="1" applyAlignment="1">
      <alignment horizontal="left" vertical="center" indent="2"/>
    </xf>
    <xf numFmtId="0" fontId="0" fillId="7" borderId="0" xfId="0" applyFont="1" applyFill="1" applyBorder="1"/>
    <xf numFmtId="0" fontId="0" fillId="7" borderId="1" xfId="0" applyFont="1" applyFill="1" applyBorder="1" applyAlignment="1">
      <alignment horizontal="left" vertical="center" indent="2"/>
    </xf>
    <xf numFmtId="0" fontId="13" fillId="7" borderId="0" xfId="0" applyFont="1" applyFill="1" applyBorder="1" applyAlignment="1">
      <alignment horizontal="left" vertical="center" indent="2"/>
    </xf>
    <xf numFmtId="0" fontId="22" fillId="7" borderId="0" xfId="0" applyFont="1" applyFill="1" applyAlignment="1" applyProtection="1">
      <alignment horizontal="center" vertical="center"/>
      <protection locked="0"/>
    </xf>
    <xf numFmtId="0" fontId="29" fillId="7" borderId="0" xfId="0" applyFont="1" applyFill="1" applyBorder="1" applyAlignment="1" applyProtection="1">
      <alignment horizontal="center" vertical="center" textRotation="90"/>
      <protection locked="0"/>
    </xf>
    <xf numFmtId="1" fontId="28" fillId="7" borderId="0" xfId="0" applyNumberFormat="1" applyFont="1" applyFill="1" applyBorder="1" applyAlignment="1" applyProtection="1">
      <alignment horizontal="center" vertical="center"/>
      <protection locked="0"/>
    </xf>
    <xf numFmtId="0" fontId="22" fillId="7" borderId="1" xfId="0" applyFont="1" applyFill="1" applyBorder="1" applyAlignment="1" applyProtection="1">
      <alignment horizontal="center" vertical="center"/>
      <protection locked="0"/>
    </xf>
    <xf numFmtId="0" fontId="22" fillId="7" borderId="0" xfId="0" applyFont="1" applyFill="1" applyBorder="1" applyAlignment="1" applyProtection="1">
      <alignment horizontal="center" vertical="center"/>
      <protection locked="0"/>
    </xf>
    <xf numFmtId="43" fontId="32" fillId="7" borderId="0" xfId="8" applyFont="1" applyFill="1" applyBorder="1" applyAlignment="1" applyProtection="1">
      <alignment horizontal="left" vertical="center"/>
      <protection locked="0"/>
    </xf>
    <xf numFmtId="43" fontId="28" fillId="7" borderId="0" xfId="8" applyFont="1" applyFill="1" applyBorder="1" applyAlignment="1" applyProtection="1">
      <alignment vertical="center"/>
      <protection locked="0"/>
    </xf>
    <xf numFmtId="164" fontId="22" fillId="7" borderId="0" xfId="8" applyNumberFormat="1" applyFont="1" applyFill="1" applyBorder="1" applyAlignment="1" applyProtection="1">
      <alignment horizontal="left" vertical="center"/>
      <protection locked="0"/>
    </xf>
    <xf numFmtId="164" fontId="22" fillId="7" borderId="15" xfId="8" applyNumberFormat="1" applyFont="1" applyFill="1" applyBorder="1" applyAlignment="1" applyProtection="1">
      <alignment horizontal="left" vertical="center"/>
      <protection locked="0"/>
    </xf>
    <xf numFmtId="4" fontId="22" fillId="7" borderId="0" xfId="0" applyNumberFormat="1" applyFont="1" applyFill="1" applyBorder="1" applyAlignment="1" applyProtection="1">
      <alignment horizontal="center" vertical="center"/>
      <protection locked="0"/>
    </xf>
    <xf numFmtId="0" fontId="20" fillId="7" borderId="1" xfId="0" applyFont="1" applyFill="1" applyBorder="1" applyAlignment="1">
      <alignment horizontal="left" wrapText="1" indent="1"/>
    </xf>
    <xf numFmtId="0" fontId="14" fillId="7" borderId="1" xfId="0" applyFont="1" applyFill="1" applyBorder="1" applyAlignment="1">
      <alignment horizontal="left" vertical="center" indent="1"/>
    </xf>
    <xf numFmtId="0" fontId="14" fillId="7" borderId="0" xfId="0" applyFont="1" applyFill="1" applyBorder="1" applyAlignment="1">
      <alignment horizontal="left" vertical="center" indent="1"/>
    </xf>
    <xf numFmtId="0" fontId="2" fillId="7" borderId="0" xfId="0" applyFont="1" applyFill="1" applyBorder="1" applyAlignment="1">
      <alignment vertical="center"/>
    </xf>
    <xf numFmtId="0" fontId="1" fillId="0" borderId="0" xfId="0" applyFont="1" applyBorder="1"/>
    <xf numFmtId="0" fontId="1" fillId="7" borderId="0" xfId="0" applyFont="1" applyFill="1" applyBorder="1" applyAlignment="1">
      <alignment vertical="center"/>
    </xf>
    <xf numFmtId="0" fontId="2" fillId="20" borderId="0" xfId="0" applyFont="1" applyFill="1" applyBorder="1" applyAlignment="1">
      <alignment vertical="center"/>
    </xf>
    <xf numFmtId="0" fontId="14" fillId="7" borderId="0" xfId="0" applyFont="1" applyFill="1" applyBorder="1" applyAlignment="1">
      <alignment vertical="center"/>
    </xf>
    <xf numFmtId="0" fontId="20" fillId="7" borderId="0" xfId="0" applyFont="1" applyFill="1" applyBorder="1" applyAlignment="1">
      <alignment wrapText="1"/>
    </xf>
    <xf numFmtId="0" fontId="0" fillId="7" borderId="0" xfId="0" applyFont="1" applyFill="1" applyBorder="1" applyAlignment="1"/>
    <xf numFmtId="0" fontId="5" fillId="7" borderId="0" xfId="11" applyFill="1" applyAlignment="1">
      <alignment horizontal="left" vertical="center" indent="1"/>
    </xf>
    <xf numFmtId="0" fontId="5" fillId="7" borderId="0" xfId="11" applyFill="1" applyAlignment="1">
      <alignment vertical="center"/>
    </xf>
    <xf numFmtId="0" fontId="0" fillId="7" borderId="0" xfId="0" applyFont="1" applyFill="1" applyBorder="1" applyAlignment="1">
      <alignment vertical="center"/>
    </xf>
    <xf numFmtId="0" fontId="0" fillId="7" borderId="0" xfId="0" applyFont="1" applyFill="1" applyAlignment="1">
      <alignment horizontal="justify" vertical="distributed"/>
    </xf>
    <xf numFmtId="0" fontId="31" fillId="7" borderId="0" xfId="0" applyFont="1" applyFill="1" applyBorder="1" applyAlignment="1"/>
    <xf numFmtId="0" fontId="0" fillId="7" borderId="0" xfId="0" applyFont="1" applyFill="1" applyAlignment="1">
      <alignment horizontal="center"/>
    </xf>
    <xf numFmtId="0" fontId="14" fillId="7" borderId="0" xfId="0" applyFont="1" applyFill="1" applyAlignment="1">
      <alignment horizontal="center" vertical="center"/>
    </xf>
    <xf numFmtId="0" fontId="42" fillId="7" borderId="0" xfId="11" applyFont="1" applyFill="1" applyBorder="1" applyAlignment="1">
      <alignment horizontal="left" vertical="center" indent="1"/>
    </xf>
    <xf numFmtId="0" fontId="42" fillId="7" borderId="0" xfId="11" applyFont="1" applyFill="1" applyBorder="1" applyAlignment="1">
      <alignment vertical="center" wrapText="1"/>
    </xf>
    <xf numFmtId="0" fontId="0" fillId="7" borderId="0" xfId="0" applyFont="1" applyFill="1" applyBorder="1" applyAlignment="1">
      <alignment wrapText="1"/>
    </xf>
    <xf numFmtId="0" fontId="4" fillId="6" borderId="0" xfId="0" applyFont="1" applyFill="1" applyBorder="1" applyAlignment="1">
      <alignment horizontal="left" vertical="top" wrapText="1" indent="1"/>
    </xf>
    <xf numFmtId="0" fontId="4" fillId="6" borderId="0" xfId="0" applyFont="1" applyFill="1" applyBorder="1" applyAlignment="1">
      <alignment vertical="top" wrapText="1"/>
    </xf>
    <xf numFmtId="1" fontId="0" fillId="6" borderId="0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vertical="center"/>
    </xf>
    <xf numFmtId="0" fontId="22" fillId="7" borderId="0" xfId="0" applyFont="1" applyFill="1" applyBorder="1" applyAlignment="1" applyProtection="1">
      <alignment vertical="center"/>
      <protection locked="0"/>
    </xf>
    <xf numFmtId="0" fontId="0" fillId="7" borderId="0" xfId="0" applyFill="1" applyBorder="1" applyProtection="1">
      <protection locked="0"/>
    </xf>
    <xf numFmtId="0" fontId="10" fillId="7" borderId="0" xfId="0" applyFont="1" applyFill="1" applyBorder="1" applyAlignment="1" applyProtection="1">
      <alignment horizontal="center" vertical="center"/>
      <protection locked="0"/>
    </xf>
    <xf numFmtId="0" fontId="1" fillId="7" borderId="0" xfId="0" applyFont="1" applyFill="1" applyBorder="1" applyProtection="1">
      <protection locked="0"/>
    </xf>
    <xf numFmtId="0" fontId="22" fillId="7" borderId="0" xfId="0" applyFont="1" applyFill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4" fillId="7" borderId="10" xfId="0" applyFont="1" applyFill="1" applyBorder="1" applyAlignment="1" applyProtection="1">
      <alignment vertical="center"/>
      <protection locked="0"/>
    </xf>
    <xf numFmtId="0" fontId="25" fillId="7" borderId="13" xfId="0" applyFont="1" applyFill="1" applyBorder="1" applyAlignment="1" applyProtection="1">
      <alignment horizontal="center" vertical="center"/>
      <protection locked="0"/>
    </xf>
    <xf numFmtId="0" fontId="23" fillId="7" borderId="11" xfId="0" applyFont="1" applyFill="1" applyBorder="1" applyAlignment="1" applyProtection="1">
      <alignment vertical="center"/>
      <protection locked="0"/>
    </xf>
    <xf numFmtId="0" fontId="26" fillId="7" borderId="0" xfId="0" applyFont="1" applyFill="1" applyBorder="1" applyAlignment="1" applyProtection="1">
      <alignment horizontal="center" vertical="center"/>
      <protection locked="0"/>
    </xf>
    <xf numFmtId="0" fontId="22" fillId="7" borderId="15" xfId="0" applyFont="1" applyFill="1" applyBorder="1" applyAlignment="1" applyProtection="1">
      <alignment vertical="center"/>
      <protection locked="0"/>
    </xf>
    <xf numFmtId="0" fontId="28" fillId="7" borderId="0" xfId="9" applyFont="1" applyFill="1" applyBorder="1" applyAlignment="1" applyProtection="1">
      <alignment horizontal="center" vertical="center" textRotation="90" wrapText="1"/>
      <protection locked="0"/>
    </xf>
    <xf numFmtId="0" fontId="28" fillId="7" borderId="15" xfId="0" applyFont="1" applyFill="1" applyBorder="1" applyAlignment="1" applyProtection="1">
      <alignment horizontal="center" vertical="center"/>
      <protection locked="0"/>
    </xf>
    <xf numFmtId="0" fontId="35" fillId="7" borderId="0" xfId="0" applyFont="1" applyFill="1" applyBorder="1" applyAlignment="1" applyProtection="1">
      <alignment vertical="center"/>
      <protection locked="0"/>
    </xf>
    <xf numFmtId="43" fontId="33" fillId="18" borderId="0" xfId="8" applyFont="1" applyFill="1" applyBorder="1" applyAlignment="1" applyProtection="1">
      <alignment horizontal="left" vertical="center"/>
      <protection locked="0"/>
    </xf>
    <xf numFmtId="164" fontId="33" fillId="7" borderId="0" xfId="8" applyNumberFormat="1" applyFont="1" applyFill="1" applyBorder="1" applyAlignment="1" applyProtection="1">
      <alignment horizontal="left" vertical="center"/>
      <protection locked="0"/>
    </xf>
    <xf numFmtId="10" fontId="22" fillId="7" borderId="0" xfId="0" applyNumberFormat="1" applyFont="1" applyFill="1" applyBorder="1" applyAlignment="1" applyProtection="1">
      <alignment vertical="center"/>
      <protection locked="0"/>
    </xf>
    <xf numFmtId="0" fontId="28" fillId="7" borderId="0" xfId="10" applyFont="1" applyFill="1" applyBorder="1" applyAlignment="1" applyProtection="1">
      <alignment vertical="center" wrapText="1"/>
      <protection locked="0"/>
    </xf>
    <xf numFmtId="0" fontId="25" fillId="7" borderId="0" xfId="9" applyFont="1" applyFill="1" applyBorder="1" applyAlignment="1" applyProtection="1">
      <alignment horizontal="center" vertical="center" textRotation="90" wrapText="1"/>
      <protection locked="0"/>
    </xf>
    <xf numFmtId="0" fontId="30" fillId="7" borderId="1" xfId="10" applyFont="1" applyFill="1" applyBorder="1" applyAlignment="1" applyProtection="1">
      <alignment horizontal="center" vertical="center" wrapText="1"/>
      <protection locked="0"/>
    </xf>
    <xf numFmtId="0" fontId="19" fillId="7" borderId="0" xfId="0" applyFont="1" applyFill="1" applyBorder="1" applyAlignment="1" applyProtection="1">
      <alignment horizontal="left" vertical="center"/>
      <protection locked="0"/>
    </xf>
    <xf numFmtId="0" fontId="34" fillId="7" borderId="0" xfId="10" applyFont="1" applyFill="1" applyBorder="1" applyAlignment="1" applyProtection="1">
      <alignment horizontal="center" vertical="center"/>
      <protection locked="0"/>
    </xf>
    <xf numFmtId="9" fontId="22" fillId="7" borderId="0" xfId="0" applyNumberFormat="1" applyFont="1" applyFill="1" applyBorder="1" applyAlignment="1" applyProtection="1">
      <alignment horizontal="center" vertical="center"/>
      <protection locked="0"/>
    </xf>
    <xf numFmtId="0" fontId="22" fillId="7" borderId="16" xfId="0" applyFont="1" applyFill="1" applyBorder="1" applyAlignment="1" applyProtection="1">
      <alignment vertical="center"/>
      <protection locked="0"/>
    </xf>
    <xf numFmtId="0" fontId="22" fillId="7" borderId="2" xfId="0" applyFont="1" applyFill="1" applyBorder="1" applyAlignment="1" applyProtection="1">
      <alignment vertical="center"/>
      <protection locked="0"/>
    </xf>
    <xf numFmtId="0" fontId="22" fillId="7" borderId="17" xfId="0" applyFont="1" applyFill="1" applyBorder="1" applyAlignment="1" applyProtection="1">
      <alignment vertical="center"/>
      <protection locked="0"/>
    </xf>
    <xf numFmtId="0" fontId="22" fillId="7" borderId="19" xfId="0" applyFont="1" applyFill="1" applyBorder="1" applyAlignment="1" applyProtection="1">
      <alignment vertical="center"/>
      <protection locked="0"/>
    </xf>
    <xf numFmtId="0" fontId="22" fillId="7" borderId="8" xfId="0" applyFont="1" applyFill="1" applyBorder="1" applyAlignment="1" applyProtection="1">
      <alignment vertical="center"/>
      <protection locked="0"/>
    </xf>
    <xf numFmtId="0" fontId="22" fillId="7" borderId="20" xfId="0" applyFont="1" applyFill="1" applyBorder="1" applyAlignment="1" applyProtection="1">
      <alignment vertical="center"/>
      <protection locked="0"/>
    </xf>
    <xf numFmtId="0" fontId="2" fillId="7" borderId="71" xfId="0" applyFont="1" applyFill="1" applyBorder="1" applyAlignment="1" applyProtection="1">
      <alignment vertical="center"/>
      <protection locked="0"/>
    </xf>
    <xf numFmtId="0" fontId="10" fillId="7" borderId="71" xfId="0" applyFont="1" applyFill="1" applyBorder="1" applyAlignment="1" applyProtection="1">
      <alignment horizontal="center" vertical="center"/>
      <protection locked="0"/>
    </xf>
    <xf numFmtId="0" fontId="1" fillId="7" borderId="71" xfId="0" applyFont="1" applyFill="1" applyBorder="1" applyProtection="1">
      <protection locked="0"/>
    </xf>
    <xf numFmtId="0" fontId="1" fillId="7" borderId="72" xfId="0" applyFont="1" applyFill="1" applyBorder="1" applyProtection="1">
      <protection locked="0"/>
    </xf>
    <xf numFmtId="0" fontId="22" fillId="7" borderId="74" xfId="0" applyFont="1" applyFill="1" applyBorder="1" applyAlignment="1" applyProtection="1">
      <alignment vertical="center"/>
      <protection locked="0"/>
    </xf>
    <xf numFmtId="0" fontId="22" fillId="7" borderId="75" xfId="0" applyFont="1" applyFill="1" applyBorder="1" applyAlignment="1" applyProtection="1">
      <alignment vertical="center"/>
      <protection locked="0"/>
    </xf>
    <xf numFmtId="0" fontId="0" fillId="0" borderId="73" xfId="0" applyFill="1" applyBorder="1" applyProtection="1">
      <protection locked="0"/>
    </xf>
    <xf numFmtId="0" fontId="2" fillId="7" borderId="76" xfId="0" applyFont="1" applyFill="1" applyBorder="1" applyAlignment="1" applyProtection="1">
      <alignment vertical="center"/>
      <protection locked="0"/>
    </xf>
    <xf numFmtId="0" fontId="1" fillId="7" borderId="76" xfId="0" applyFont="1" applyFill="1" applyBorder="1" applyProtection="1">
      <protection locked="0"/>
    </xf>
    <xf numFmtId="0" fontId="1" fillId="7" borderId="77" xfId="0" applyFont="1" applyFill="1" applyBorder="1" applyProtection="1">
      <protection locked="0"/>
    </xf>
    <xf numFmtId="0" fontId="0" fillId="7" borderId="0" xfId="0" applyFill="1" applyAlignment="1">
      <alignment horizontal="center" vertical="center" wrapText="1"/>
    </xf>
    <xf numFmtId="9" fontId="0" fillId="7" borderId="0" xfId="0" applyNumberFormat="1" applyFill="1" applyAlignment="1">
      <alignment vertical="center"/>
    </xf>
    <xf numFmtId="0" fontId="44" fillId="7" borderId="0" xfId="0" applyFont="1" applyFill="1" applyBorder="1" applyAlignment="1">
      <alignment horizontal="left" vertical="center" wrapText="1" indent="1"/>
    </xf>
    <xf numFmtId="9" fontId="0" fillId="7" borderId="0" xfId="0" applyNumberFormat="1" applyFill="1" applyAlignment="1">
      <alignment vertical="top"/>
    </xf>
    <xf numFmtId="0" fontId="17" fillId="7" borderId="79" xfId="0" applyFont="1" applyFill="1" applyBorder="1" applyAlignment="1">
      <alignment horizontal="left" vertical="center" wrapText="1" indent="1"/>
    </xf>
    <xf numFmtId="2" fontId="17" fillId="7" borderId="79" xfId="0" applyNumberFormat="1" applyFont="1" applyFill="1" applyBorder="1" applyAlignment="1">
      <alignment horizontal="left" vertical="center" wrapText="1" indent="1"/>
    </xf>
    <xf numFmtId="0" fontId="31" fillId="7" borderId="0" xfId="11" applyFont="1" applyFill="1" applyBorder="1" applyAlignment="1">
      <alignment horizontal="center" vertical="center"/>
    </xf>
    <xf numFmtId="0" fontId="40" fillId="7" borderId="0" xfId="11" applyFont="1" applyFill="1" applyBorder="1" applyAlignment="1">
      <alignment horizontal="center" vertical="center"/>
    </xf>
    <xf numFmtId="0" fontId="22" fillId="7" borderId="11" xfId="0" applyFont="1" applyFill="1" applyBorder="1" applyAlignment="1" applyProtection="1">
      <alignment vertical="center"/>
      <protection locked="0"/>
    </xf>
    <xf numFmtId="2" fontId="31" fillId="7" borderId="79" xfId="0" applyNumberFormat="1" applyFont="1" applyFill="1" applyBorder="1" applyAlignment="1">
      <alignment horizontal="left" vertical="center" wrapText="1" indent="1"/>
    </xf>
    <xf numFmtId="0" fontId="0" fillId="7" borderId="0" xfId="0" applyFont="1" applyFill="1" applyAlignment="1">
      <alignment horizontal="left" indent="1"/>
    </xf>
    <xf numFmtId="0" fontId="0" fillId="20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Border="1" applyAlignment="1">
      <alignment horizontal="left" indent="1"/>
    </xf>
    <xf numFmtId="0" fontId="10" fillId="7" borderId="0" xfId="0" applyFont="1" applyFill="1" applyBorder="1" applyAlignment="1">
      <alignment horizontal="left" vertical="center" indent="1"/>
    </xf>
    <xf numFmtId="0" fontId="1" fillId="7" borderId="2" xfId="0" applyFont="1" applyFill="1" applyBorder="1" applyAlignment="1">
      <alignment horizontal="left" indent="1"/>
    </xf>
    <xf numFmtId="0" fontId="4" fillId="17" borderId="0" xfId="0" applyFont="1" applyFill="1" applyBorder="1" applyAlignment="1">
      <alignment horizontal="left" vertical="top" wrapText="1" indent="1"/>
    </xf>
    <xf numFmtId="0" fontId="1" fillId="7" borderId="0" xfId="0" applyFont="1" applyFill="1" applyAlignment="1">
      <alignment horizontal="left" indent="1"/>
    </xf>
    <xf numFmtId="0" fontId="1" fillId="7" borderId="9" xfId="0" applyFont="1" applyFill="1" applyBorder="1"/>
    <xf numFmtId="0" fontId="1" fillId="7" borderId="10" xfId="0" applyFont="1" applyFill="1" applyBorder="1"/>
    <xf numFmtId="0" fontId="1" fillId="7" borderId="10" xfId="0" applyFont="1" applyFill="1" applyBorder="1" applyAlignment="1">
      <alignment horizontal="left" indent="1"/>
    </xf>
    <xf numFmtId="14" fontId="48" fillId="6" borderId="102" xfId="0" applyNumberFormat="1" applyFont="1" applyFill="1" applyBorder="1" applyAlignment="1" applyProtection="1">
      <alignment horizontal="center" vertical="center" wrapText="1"/>
      <protection hidden="1"/>
    </xf>
    <xf numFmtId="0" fontId="37" fillId="14" borderId="12" xfId="0" applyFont="1" applyFill="1" applyBorder="1" applyAlignment="1">
      <alignment vertical="center"/>
    </xf>
    <xf numFmtId="0" fontId="37" fillId="14" borderId="14" xfId="0" applyFont="1" applyFill="1" applyBorder="1" applyAlignment="1">
      <alignment vertical="center"/>
    </xf>
    <xf numFmtId="0" fontId="1" fillId="7" borderId="107" xfId="0" applyFont="1" applyFill="1" applyBorder="1"/>
    <xf numFmtId="0" fontId="1" fillId="7" borderId="108" xfId="0" applyFont="1" applyFill="1" applyBorder="1"/>
    <xf numFmtId="0" fontId="37" fillId="14" borderId="13" xfId="0" applyFont="1" applyFill="1" applyBorder="1" applyAlignment="1">
      <alignment vertical="center"/>
    </xf>
    <xf numFmtId="0" fontId="0" fillId="19" borderId="0" xfId="0" applyFont="1" applyFill="1" applyBorder="1" applyAlignment="1"/>
    <xf numFmtId="9" fontId="0" fillId="7" borderId="0" xfId="0" applyNumberFormat="1" applyFont="1" applyFill="1" applyBorder="1"/>
    <xf numFmtId="14" fontId="48" fillId="6" borderId="62" xfId="0" applyNumberFormat="1" applyFont="1" applyFill="1" applyBorder="1" applyAlignment="1">
      <alignment horizontal="center" vertical="center" wrapText="1"/>
    </xf>
    <xf numFmtId="0" fontId="10" fillId="7" borderId="137" xfId="0" applyFont="1" applyFill="1" applyBorder="1" applyAlignment="1">
      <alignment horizontal="center" vertical="center"/>
    </xf>
    <xf numFmtId="0" fontId="10" fillId="7" borderId="138" xfId="0" applyFont="1" applyFill="1" applyBorder="1" applyAlignment="1">
      <alignment horizontal="center" vertical="center"/>
    </xf>
    <xf numFmtId="0" fontId="10" fillId="7" borderId="139" xfId="0" applyFont="1" applyFill="1" applyBorder="1" applyAlignment="1">
      <alignment horizontal="center" vertical="center"/>
    </xf>
    <xf numFmtId="0" fontId="0" fillId="6" borderId="61" xfId="0" applyFont="1" applyFill="1" applyBorder="1" applyAlignment="1">
      <alignment vertical="center" wrapText="1"/>
    </xf>
    <xf numFmtId="0" fontId="2" fillId="7" borderId="152" xfId="0" applyFont="1" applyFill="1" applyBorder="1" applyAlignment="1" applyProtection="1">
      <alignment horizontal="left" vertical="center" indent="1"/>
      <protection locked="0"/>
    </xf>
    <xf numFmtId="0" fontId="2" fillId="7" borderId="153" xfId="0" applyFont="1" applyFill="1" applyBorder="1" applyAlignment="1" applyProtection="1">
      <alignment horizontal="left" vertical="center" indent="1"/>
      <protection locked="0"/>
    </xf>
    <xf numFmtId="0" fontId="2" fillId="7" borderId="153" xfId="0" applyFont="1" applyFill="1" applyBorder="1" applyAlignment="1" applyProtection="1">
      <alignment vertical="center"/>
      <protection locked="0"/>
    </xf>
    <xf numFmtId="0" fontId="10" fillId="7" borderId="153" xfId="0" applyFont="1" applyFill="1" applyBorder="1" applyAlignment="1" applyProtection="1">
      <alignment horizontal="center" vertical="center"/>
      <protection locked="0"/>
    </xf>
    <xf numFmtId="0" fontId="1" fillId="7" borderId="153" xfId="0" applyFont="1" applyFill="1" applyBorder="1" applyProtection="1">
      <protection locked="0"/>
    </xf>
    <xf numFmtId="0" fontId="1" fillId="7" borderId="154" xfId="0" applyFont="1" applyFill="1" applyBorder="1" applyProtection="1">
      <protection locked="0"/>
    </xf>
    <xf numFmtId="0" fontId="1" fillId="7" borderId="155" xfId="0" applyFont="1" applyFill="1" applyBorder="1"/>
    <xf numFmtId="0" fontId="1" fillId="7" borderId="156" xfId="0" applyFont="1" applyFill="1" applyBorder="1"/>
    <xf numFmtId="0" fontId="1" fillId="7" borderId="17" xfId="0" applyFont="1" applyFill="1" applyBorder="1"/>
    <xf numFmtId="0" fontId="0" fillId="0" borderId="61" xfId="0" applyFont="1" applyBorder="1" applyAlignment="1" applyProtection="1">
      <alignment horizontal="center" vertical="center" wrapText="1"/>
      <protection locked="0"/>
    </xf>
    <xf numFmtId="0" fontId="0" fillId="6" borderId="61" xfId="0" applyFont="1" applyFill="1" applyBorder="1" applyAlignment="1" applyProtection="1">
      <alignment vertical="center" wrapText="1"/>
      <protection locked="0"/>
    </xf>
    <xf numFmtId="1" fontId="0" fillId="6" borderId="162" xfId="0" applyNumberFormat="1" applyFont="1" applyFill="1" applyBorder="1" applyAlignment="1" applyProtection="1">
      <alignment vertical="center" wrapText="1"/>
    </xf>
    <xf numFmtId="1" fontId="0" fillId="6" borderId="62" xfId="0" applyNumberFormat="1" applyFont="1" applyFill="1" applyBorder="1" applyAlignment="1" applyProtection="1">
      <alignment vertical="center" wrapText="1"/>
    </xf>
    <xf numFmtId="0" fontId="45" fillId="8" borderId="62" xfId="0" applyNumberFormat="1" applyFont="1" applyFill="1" applyBorder="1" applyAlignment="1" applyProtection="1">
      <alignment vertical="center" wrapText="1"/>
    </xf>
    <xf numFmtId="0" fontId="45" fillId="8" borderId="61" xfId="0" applyNumberFormat="1" applyFont="1" applyFill="1" applyBorder="1" applyAlignment="1" applyProtection="1">
      <alignment vertical="center" wrapText="1"/>
    </xf>
    <xf numFmtId="2" fontId="45" fillId="6" borderId="62" xfId="0" applyNumberFormat="1" applyFont="1" applyFill="1" applyBorder="1" applyAlignment="1" applyProtection="1">
      <alignment vertical="center" wrapText="1"/>
    </xf>
    <xf numFmtId="2" fontId="45" fillId="6" borderId="61" xfId="0" applyNumberFormat="1" applyFont="1" applyFill="1" applyBorder="1" applyAlignment="1" applyProtection="1">
      <alignment vertical="center" wrapText="1"/>
    </xf>
    <xf numFmtId="0" fontId="24" fillId="7" borderId="10" xfId="0" applyFont="1" applyFill="1" applyBorder="1" applyAlignment="1" applyProtection="1">
      <alignment vertical="center"/>
    </xf>
    <xf numFmtId="0" fontId="26" fillId="7" borderId="0" xfId="0" applyFont="1" applyFill="1" applyBorder="1" applyAlignment="1" applyProtection="1">
      <alignment horizontal="center" vertical="center"/>
    </xf>
    <xf numFmtId="0" fontId="28" fillId="7" borderId="0" xfId="9" applyFont="1" applyFill="1" applyBorder="1" applyAlignment="1" applyProtection="1">
      <alignment horizontal="center" vertical="center" textRotation="90" wrapText="1"/>
    </xf>
    <xf numFmtId="0" fontId="29" fillId="7" borderId="0" xfId="0" applyFont="1" applyFill="1" applyBorder="1" applyAlignment="1" applyProtection="1">
      <alignment horizontal="center" vertical="center" textRotation="90"/>
    </xf>
    <xf numFmtId="0" fontId="18" fillId="7" borderId="35" xfId="0" applyFont="1" applyFill="1" applyBorder="1" applyAlignment="1" applyProtection="1">
      <alignment horizontal="left" vertical="center" indent="1"/>
    </xf>
    <xf numFmtId="0" fontId="2" fillId="7" borderId="0" xfId="0" applyFont="1" applyFill="1" applyBorder="1" applyAlignment="1" applyProtection="1">
      <alignment horizontal="left" vertical="center"/>
    </xf>
    <xf numFmtId="0" fontId="2" fillId="7" borderId="10" xfId="0" applyFont="1" applyFill="1" applyBorder="1" applyAlignment="1" applyProtection="1">
      <alignment vertical="center"/>
    </xf>
    <xf numFmtId="0" fontId="2" fillId="7" borderId="11" xfId="0" applyFont="1" applyFill="1" applyBorder="1" applyAlignment="1" applyProtection="1">
      <alignment vertical="center"/>
    </xf>
    <xf numFmtId="0" fontId="2" fillId="7" borderId="26" xfId="0" applyFont="1" applyFill="1" applyBorder="1" applyAlignment="1" applyProtection="1">
      <alignment vertical="center"/>
      <protection locked="0"/>
    </xf>
    <xf numFmtId="0" fontId="2" fillId="7" borderId="22" xfId="0" applyFont="1" applyFill="1" applyBorder="1" applyAlignment="1" applyProtection="1">
      <alignment vertical="center"/>
      <protection locked="0"/>
    </xf>
    <xf numFmtId="0" fontId="2" fillId="7" borderId="22" xfId="0" applyFont="1" applyFill="1" applyBorder="1" applyAlignment="1" applyProtection="1">
      <alignment horizontal="left" vertical="center"/>
      <protection locked="0"/>
    </xf>
    <xf numFmtId="0" fontId="2" fillId="7" borderId="169" xfId="0" applyFont="1" applyFill="1" applyBorder="1" applyAlignment="1" applyProtection="1">
      <alignment vertical="center"/>
      <protection locked="0"/>
    </xf>
    <xf numFmtId="0" fontId="25" fillId="7" borderId="10" xfId="0" applyFont="1" applyFill="1" applyBorder="1" applyAlignment="1" applyProtection="1">
      <alignment horizontal="center" vertical="center"/>
    </xf>
    <xf numFmtId="0" fontId="26" fillId="7" borderId="10" xfId="0" applyFont="1" applyFill="1" applyBorder="1" applyAlignment="1" applyProtection="1">
      <alignment horizontal="center" vertical="center"/>
    </xf>
    <xf numFmtId="14" fontId="0" fillId="6" borderId="62" xfId="0" applyNumberFormat="1" applyFont="1" applyFill="1" applyBorder="1" applyAlignment="1" applyProtection="1">
      <alignment vertical="center" wrapText="1"/>
    </xf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26" xfId="0" applyFill="1" applyBorder="1"/>
    <xf numFmtId="0" fontId="14" fillId="20" borderId="22" xfId="0" applyFont="1" applyFill="1" applyBorder="1" applyAlignment="1">
      <alignment vertical="center"/>
    </xf>
    <xf numFmtId="0" fontId="14" fillId="7" borderId="22" xfId="0" applyFont="1" applyFill="1" applyBorder="1" applyAlignment="1">
      <alignment vertical="center"/>
    </xf>
    <xf numFmtId="0" fontId="14" fillId="20" borderId="169" xfId="0" applyFont="1" applyFill="1" applyBorder="1" applyAlignment="1">
      <alignment vertical="center"/>
    </xf>
    <xf numFmtId="0" fontId="2" fillId="20" borderId="0" xfId="0" applyFont="1" applyFill="1" applyBorder="1" applyAlignment="1" applyProtection="1">
      <alignment vertical="center"/>
      <protection locked="0"/>
    </xf>
    <xf numFmtId="0" fontId="14" fillId="20" borderId="169" xfId="0" applyFont="1" applyFill="1" applyBorder="1" applyAlignment="1" applyProtection="1">
      <alignment vertical="center"/>
      <protection locked="0"/>
    </xf>
    <xf numFmtId="0" fontId="2" fillId="7" borderId="170" xfId="0" applyFont="1" applyFill="1" applyBorder="1" applyAlignment="1" applyProtection="1">
      <alignment vertical="center"/>
      <protection locked="0"/>
    </xf>
    <xf numFmtId="0" fontId="2" fillId="7" borderId="171" xfId="0" applyFont="1" applyFill="1" applyBorder="1" applyAlignment="1" applyProtection="1">
      <alignment vertical="center"/>
      <protection locked="0"/>
    </xf>
    <xf numFmtId="0" fontId="2" fillId="7" borderId="172" xfId="0" applyFont="1" applyFill="1" applyBorder="1" applyAlignment="1" applyProtection="1">
      <alignment vertical="center"/>
      <protection locked="0"/>
    </xf>
    <xf numFmtId="0" fontId="2" fillId="7" borderId="173" xfId="0" applyFont="1" applyFill="1" applyBorder="1" applyAlignment="1" applyProtection="1">
      <alignment vertical="center"/>
      <protection locked="0"/>
    </xf>
    <xf numFmtId="0" fontId="2" fillId="7" borderId="174" xfId="0" applyFont="1" applyFill="1" applyBorder="1" applyAlignment="1" applyProtection="1">
      <alignment vertical="center"/>
      <protection locked="0"/>
    </xf>
    <xf numFmtId="0" fontId="2" fillId="7" borderId="175" xfId="0" applyFont="1" applyFill="1" applyBorder="1" applyAlignment="1" applyProtection="1">
      <alignment vertical="center"/>
      <protection locked="0"/>
    </xf>
    <xf numFmtId="0" fontId="2" fillId="7" borderId="176" xfId="0" applyFont="1" applyFill="1" applyBorder="1" applyAlignment="1" applyProtection="1">
      <alignment vertical="center"/>
      <protection locked="0"/>
    </xf>
    <xf numFmtId="0" fontId="14" fillId="20" borderId="22" xfId="0" applyFont="1" applyFill="1" applyBorder="1" applyAlignment="1" applyProtection="1">
      <alignment vertical="center"/>
    </xf>
    <xf numFmtId="0" fontId="14" fillId="7" borderId="22" xfId="0" applyFont="1" applyFill="1" applyBorder="1" applyAlignment="1" applyProtection="1">
      <alignment vertical="center"/>
    </xf>
    <xf numFmtId="0" fontId="14" fillId="7" borderId="15" xfId="0" applyFont="1" applyFill="1" applyBorder="1" applyAlignment="1" applyProtection="1">
      <alignment vertical="center"/>
    </xf>
    <xf numFmtId="0" fontId="14" fillId="7" borderId="169" xfId="0" applyFont="1" applyFill="1" applyBorder="1" applyAlignment="1" applyProtection="1">
      <alignment vertical="center"/>
    </xf>
    <xf numFmtId="0" fontId="17" fillId="7" borderId="79" xfId="0" applyFont="1" applyFill="1" applyBorder="1" applyAlignment="1" applyProtection="1">
      <alignment horizontal="left" vertical="center" wrapText="1" indent="1"/>
      <protection locked="0"/>
    </xf>
    <xf numFmtId="0" fontId="17" fillId="7" borderId="79" xfId="0" applyFont="1" applyFill="1" applyBorder="1" applyAlignment="1" applyProtection="1">
      <alignment horizontal="center" vertical="center" wrapText="1"/>
      <protection locked="0"/>
    </xf>
    <xf numFmtId="0" fontId="0" fillId="6" borderId="101" xfId="0" applyFont="1" applyFill="1" applyBorder="1" applyAlignment="1" applyProtection="1">
      <alignment vertical="center" wrapText="1"/>
      <protection locked="0"/>
    </xf>
    <xf numFmtId="14" fontId="0" fillId="6" borderId="103" xfId="0" applyNumberFormat="1" applyFont="1" applyFill="1" applyBorder="1" applyAlignment="1" applyProtection="1">
      <alignment vertical="center" wrapText="1"/>
      <protection locked="0"/>
    </xf>
    <xf numFmtId="14" fontId="0" fillId="6" borderId="104" xfId="0" applyNumberFormat="1" applyFont="1" applyFill="1" applyBorder="1" applyAlignment="1" applyProtection="1">
      <alignment vertical="center" wrapText="1"/>
      <protection locked="0"/>
    </xf>
    <xf numFmtId="14" fontId="0" fillId="6" borderId="105" xfId="0" applyNumberFormat="1" applyFont="1" applyFill="1" applyBorder="1" applyAlignment="1" applyProtection="1">
      <alignment vertical="center" wrapText="1"/>
      <protection locked="0"/>
    </xf>
    <xf numFmtId="14" fontId="0" fillId="6" borderId="106" xfId="0" applyNumberFormat="1" applyFont="1" applyFill="1" applyBorder="1" applyAlignment="1" applyProtection="1">
      <alignment vertical="center" wrapText="1"/>
      <protection locked="0"/>
    </xf>
    <xf numFmtId="0" fontId="0" fillId="6" borderId="61" xfId="0" applyFont="1" applyFill="1" applyBorder="1" applyAlignment="1" applyProtection="1">
      <alignment horizontal="center" vertical="center" wrapText="1"/>
    </xf>
    <xf numFmtId="2" fontId="17" fillId="7" borderId="79" xfId="0" applyNumberFormat="1" applyFont="1" applyFill="1" applyBorder="1" applyAlignment="1">
      <alignment horizontal="center" vertical="center" wrapText="1"/>
    </xf>
    <xf numFmtId="0" fontId="22" fillId="7" borderId="10" xfId="0" applyFont="1" applyFill="1" applyBorder="1" applyAlignment="1" applyProtection="1">
      <alignment vertical="center"/>
      <protection locked="0"/>
    </xf>
    <xf numFmtId="0" fontId="22" fillId="12" borderId="0" xfId="0" applyFont="1" applyFill="1" applyAlignment="1" applyProtection="1">
      <alignment vertical="center"/>
      <protection locked="0"/>
    </xf>
    <xf numFmtId="0" fontId="22" fillId="7" borderId="10" xfId="0" applyFont="1" applyFill="1" applyBorder="1" applyAlignment="1" applyProtection="1">
      <alignment horizontal="center" vertical="center"/>
      <protection locked="0"/>
    </xf>
    <xf numFmtId="0" fontId="0" fillId="6" borderId="62" xfId="0" applyFont="1" applyFill="1" applyBorder="1" applyAlignment="1" applyProtection="1">
      <alignment horizontal="left" vertical="center" wrapText="1"/>
    </xf>
    <xf numFmtId="0" fontId="17" fillId="7" borderId="79" xfId="0" applyFont="1" applyFill="1" applyBorder="1" applyAlignment="1" applyProtection="1">
      <alignment horizontal="justify" vertical="center" wrapText="1"/>
      <protection locked="0"/>
    </xf>
    <xf numFmtId="0" fontId="17" fillId="7" borderId="100" xfId="0" applyFont="1" applyFill="1" applyBorder="1" applyAlignment="1" applyProtection="1">
      <alignment horizontal="left" vertical="center" wrapText="1"/>
      <protection locked="0"/>
    </xf>
    <xf numFmtId="0" fontId="0" fillId="6" borderId="61" xfId="0" applyFont="1" applyFill="1" applyBorder="1" applyAlignment="1" applyProtection="1">
      <alignment horizontal="left" vertical="center" wrapText="1"/>
      <protection locked="0"/>
    </xf>
    <xf numFmtId="0" fontId="0" fillId="7" borderId="15" xfId="0" applyFill="1" applyBorder="1"/>
    <xf numFmtId="0" fontId="17" fillId="7" borderId="79" xfId="0" applyNumberFormat="1" applyFont="1" applyFill="1" applyBorder="1" applyAlignment="1">
      <alignment horizontal="left" vertical="center" wrapText="1" indent="1"/>
    </xf>
    <xf numFmtId="0" fontId="36" fillId="7" borderId="49" xfId="0" applyFont="1" applyFill="1" applyBorder="1" applyAlignment="1" applyProtection="1">
      <alignment horizontal="right" vertical="center" textRotation="90"/>
      <protection locked="0"/>
    </xf>
    <xf numFmtId="0" fontId="36" fillId="7" borderId="0" xfId="0" applyFont="1" applyFill="1" applyBorder="1" applyAlignment="1" applyProtection="1">
      <alignment horizontal="right" vertical="center" textRotation="90"/>
      <protection locked="0"/>
    </xf>
    <xf numFmtId="0" fontId="2" fillId="7" borderId="0" xfId="0" applyFont="1" applyFill="1" applyBorder="1" applyAlignment="1" applyProtection="1">
      <alignment horizontal="left" vertical="center"/>
    </xf>
    <xf numFmtId="0" fontId="2" fillId="7" borderId="0" xfId="0" applyFont="1" applyFill="1" applyBorder="1" applyAlignment="1" applyProtection="1">
      <alignment vertical="center"/>
      <protection locked="0"/>
    </xf>
    <xf numFmtId="0" fontId="14" fillId="7" borderId="0" xfId="0" applyFont="1" applyFill="1" applyBorder="1" applyAlignment="1">
      <alignment horizontal="center" vertical="top"/>
    </xf>
    <xf numFmtId="0" fontId="22" fillId="7" borderId="0" xfId="0" applyFont="1" applyFill="1" applyBorder="1" applyAlignment="1">
      <alignment vertical="center"/>
    </xf>
    <xf numFmtId="0" fontId="22" fillId="0" borderId="2" xfId="0" applyFont="1" applyBorder="1" applyAlignment="1" applyProtection="1">
      <alignment vertical="center"/>
      <protection locked="0"/>
    </xf>
    <xf numFmtId="0" fontId="1" fillId="7" borderId="0" xfId="0" applyFont="1" applyFill="1" applyAlignment="1">
      <alignment horizontal="center" vertical="center"/>
    </xf>
    <xf numFmtId="0" fontId="37" fillId="14" borderId="13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14" fontId="0" fillId="6" borderId="62" xfId="0" applyNumberFormat="1" applyFont="1" applyFill="1" applyBorder="1" applyAlignment="1" applyProtection="1">
      <alignment horizontal="center" vertical="center" wrapText="1"/>
    </xf>
    <xf numFmtId="0" fontId="4" fillId="6" borderId="0" xfId="0" applyFont="1" applyFill="1" applyBorder="1" applyAlignment="1">
      <alignment horizontal="center" vertical="top" wrapText="1"/>
    </xf>
    <xf numFmtId="0" fontId="4" fillId="17" borderId="0" xfId="0" applyFont="1" applyFill="1" applyBorder="1" applyAlignment="1">
      <alignment horizontal="center" vertical="top" wrapText="1"/>
    </xf>
    <xf numFmtId="0" fontId="1" fillId="7" borderId="0" xfId="0" applyFont="1" applyFill="1" applyAlignment="1">
      <alignment horizontal="center"/>
    </xf>
    <xf numFmtId="0" fontId="43" fillId="7" borderId="61" xfId="0" applyNumberFormat="1" applyFont="1" applyFill="1" applyBorder="1" applyAlignment="1" applyProtection="1">
      <alignment horizontal="left" vertical="center" wrapText="1" indent="1"/>
      <protection locked="0"/>
    </xf>
    <xf numFmtId="0" fontId="43" fillId="7" borderId="61" xfId="0" applyNumberFormat="1" applyFont="1" applyFill="1" applyBorder="1" applyAlignment="1" applyProtection="1">
      <alignment horizontal="left" wrapText="1" indent="1"/>
      <protection locked="0"/>
    </xf>
    <xf numFmtId="0" fontId="2" fillId="7" borderId="1" xfId="0" applyFont="1" applyFill="1" applyBorder="1"/>
    <xf numFmtId="0" fontId="3" fillId="8" borderId="0" xfId="0" applyFont="1" applyFill="1" applyBorder="1" applyAlignment="1">
      <alignment horizontal="center" vertical="center" wrapText="1"/>
    </xf>
    <xf numFmtId="0" fontId="0" fillId="7" borderId="22" xfId="0" applyFill="1" applyBorder="1"/>
    <xf numFmtId="0" fontId="20" fillId="7" borderId="1" xfId="0" applyFont="1" applyFill="1" applyBorder="1" applyAlignment="1">
      <alignment horizontal="left" vertical="center" indent="2"/>
    </xf>
    <xf numFmtId="0" fontId="0" fillId="0" borderId="0" xfId="0" applyAlignment="1">
      <alignment horizontal="left" vertical="top" wrapText="1"/>
    </xf>
    <xf numFmtId="14" fontId="0" fillId="6" borderId="202" xfId="0" applyNumberFormat="1" applyFont="1" applyFill="1" applyBorder="1" applyAlignment="1" applyProtection="1">
      <alignment vertical="center" wrapText="1"/>
      <protection locked="0"/>
    </xf>
    <xf numFmtId="14" fontId="0" fillId="6" borderId="203" xfId="0" applyNumberFormat="1" applyFont="1" applyFill="1" applyBorder="1" applyAlignment="1" applyProtection="1">
      <alignment vertical="center" wrapText="1"/>
      <protection locked="0"/>
    </xf>
    <xf numFmtId="0" fontId="0" fillId="6" borderId="203" xfId="0" applyFont="1" applyFill="1" applyBorder="1" applyAlignment="1" applyProtection="1">
      <alignment vertical="center" wrapText="1"/>
      <protection locked="0"/>
    </xf>
    <xf numFmtId="14" fontId="48" fillId="6" borderId="81" xfId="0" applyNumberFormat="1" applyFont="1" applyFill="1" applyBorder="1" applyAlignment="1" applyProtection="1">
      <alignment horizontal="center" vertical="center" wrapText="1"/>
      <protection hidden="1"/>
    </xf>
    <xf numFmtId="0" fontId="17" fillId="7" borderId="204" xfId="0" applyFont="1" applyFill="1" applyBorder="1" applyAlignment="1" applyProtection="1">
      <alignment horizontal="left" vertical="center" wrapText="1"/>
      <protection locked="0"/>
    </xf>
    <xf numFmtId="0" fontId="17" fillId="7" borderId="100" xfId="0" applyFont="1" applyFill="1" applyBorder="1" applyAlignment="1" applyProtection="1">
      <alignment horizontal="left" vertical="center" wrapText="1" indent="1"/>
      <protection locked="0"/>
    </xf>
    <xf numFmtId="0" fontId="17" fillId="7" borderId="208" xfId="0" applyFont="1" applyFill="1" applyBorder="1" applyAlignment="1" applyProtection="1">
      <alignment horizontal="left" vertical="center" wrapText="1"/>
      <protection locked="0"/>
    </xf>
    <xf numFmtId="14" fontId="0" fillId="6" borderId="209" xfId="0" applyNumberFormat="1" applyFont="1" applyFill="1" applyBorder="1" applyAlignment="1" applyProtection="1">
      <alignment vertical="center" wrapText="1"/>
      <protection locked="0"/>
    </xf>
    <xf numFmtId="14" fontId="0" fillId="6" borderId="210" xfId="0" applyNumberFormat="1" applyFont="1" applyFill="1" applyBorder="1" applyAlignment="1" applyProtection="1">
      <alignment vertical="center" wrapText="1"/>
      <protection locked="0"/>
    </xf>
    <xf numFmtId="0" fontId="0" fillId="6" borderId="210" xfId="0" applyFont="1" applyFill="1" applyBorder="1" applyAlignment="1" applyProtection="1">
      <alignment vertical="center" wrapText="1"/>
      <protection locked="0"/>
    </xf>
    <xf numFmtId="14" fontId="48" fillId="6" borderId="211" xfId="0" applyNumberFormat="1" applyFont="1" applyFill="1" applyBorder="1" applyAlignment="1" applyProtection="1">
      <alignment horizontal="center" vertical="center" wrapText="1"/>
      <protection hidden="1"/>
    </xf>
    <xf numFmtId="0" fontId="13" fillId="7" borderId="0" xfId="0" applyFont="1" applyFill="1" applyAlignment="1">
      <alignment horizontal="left" vertical="center" indent="1"/>
    </xf>
    <xf numFmtId="0" fontId="13" fillId="7" borderId="0" xfId="0" applyFont="1" applyFill="1"/>
    <xf numFmtId="0" fontId="14" fillId="0" borderId="0" xfId="0" applyFont="1"/>
    <xf numFmtId="0" fontId="2" fillId="7" borderId="0" xfId="0" applyFont="1" applyFill="1" applyBorder="1" applyAlignment="1" applyProtection="1">
      <alignment horizontal="left" vertical="center"/>
    </xf>
    <xf numFmtId="0" fontId="2" fillId="7" borderId="15" xfId="0" applyFont="1" applyFill="1" applyBorder="1" applyAlignment="1" applyProtection="1">
      <alignment horizontal="left" vertical="center"/>
    </xf>
    <xf numFmtId="0" fontId="2" fillId="7" borderId="0" xfId="0" applyFont="1" applyFill="1" applyBorder="1" applyAlignment="1" applyProtection="1">
      <alignment horizontal="left" vertical="center"/>
      <protection locked="0"/>
    </xf>
    <xf numFmtId="0" fontId="2" fillId="7" borderId="2" xfId="0" applyFont="1" applyFill="1" applyBorder="1" applyAlignment="1" applyProtection="1">
      <alignment vertical="center"/>
      <protection locked="0"/>
    </xf>
    <xf numFmtId="0" fontId="30" fillId="7" borderId="0" xfId="10" applyFont="1" applyFill="1" applyBorder="1" applyAlignment="1" applyProtection="1">
      <alignment horizontal="center" vertical="center" wrapText="1"/>
      <protection locked="0"/>
    </xf>
    <xf numFmtId="0" fontId="2" fillId="7" borderId="11" xfId="0" applyFont="1" applyFill="1" applyBorder="1" applyAlignment="1" applyProtection="1">
      <alignment vertical="center"/>
      <protection locked="0"/>
    </xf>
    <xf numFmtId="0" fontId="2" fillId="7" borderId="15" xfId="0" applyFont="1" applyFill="1" applyBorder="1" applyAlignment="1" applyProtection="1">
      <alignment vertical="center"/>
      <protection locked="0"/>
    </xf>
    <xf numFmtId="0" fontId="15" fillId="7" borderId="13" xfId="0" applyFont="1" applyFill="1" applyBorder="1" applyAlignment="1" applyProtection="1">
      <alignment horizontal="center" vertical="center"/>
    </xf>
    <xf numFmtId="0" fontId="27" fillId="7" borderId="1" xfId="9" applyFont="1" applyFill="1" applyBorder="1" applyAlignment="1" applyProtection="1">
      <alignment horizontal="center" vertical="center" textRotation="90" wrapText="1"/>
    </xf>
    <xf numFmtId="0" fontId="27" fillId="7" borderId="26" xfId="9" applyFont="1" applyFill="1" applyBorder="1" applyAlignment="1" applyProtection="1">
      <alignment horizontal="center" vertical="center" textRotation="90" wrapText="1"/>
    </xf>
    <xf numFmtId="0" fontId="27" fillId="7" borderId="22" xfId="9" applyFont="1" applyFill="1" applyBorder="1" applyAlignment="1" applyProtection="1">
      <alignment horizontal="center" vertical="center" textRotation="90" wrapText="1"/>
    </xf>
    <xf numFmtId="0" fontId="30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5" xfId="0" applyFont="1" applyFill="1" applyBorder="1" applyAlignment="1" applyProtection="1">
      <alignment horizontal="center" vertical="center" wrapText="1"/>
    </xf>
    <xf numFmtId="0" fontId="28" fillId="7" borderId="0" xfId="0" applyNumberFormat="1" applyFont="1" applyFill="1" applyBorder="1" applyAlignment="1" applyProtection="1">
      <alignment horizontal="center" vertical="center" wrapText="1"/>
    </xf>
    <xf numFmtId="1" fontId="22" fillId="7" borderId="0" xfId="0" applyNumberFormat="1" applyFont="1" applyFill="1" applyBorder="1" applyAlignment="1" applyProtection="1">
      <alignment horizontal="left" vertical="center" wrapText="1"/>
    </xf>
    <xf numFmtId="1" fontId="22" fillId="7" borderId="2" xfId="0" applyNumberFormat="1" applyFont="1" applyFill="1" applyBorder="1" applyAlignment="1" applyProtection="1">
      <alignment horizontal="left" vertical="center" wrapText="1"/>
    </xf>
    <xf numFmtId="1" fontId="28" fillId="7" borderId="22" xfId="0" applyNumberFormat="1" applyFont="1" applyFill="1" applyBorder="1" applyAlignment="1" applyProtection="1">
      <alignment horizontal="center" vertical="center"/>
    </xf>
    <xf numFmtId="1" fontId="28" fillId="7" borderId="15" xfId="0" applyNumberFormat="1" applyFont="1" applyFill="1" applyBorder="1" applyAlignment="1" applyProtection="1">
      <alignment horizontal="center" vertical="center"/>
    </xf>
    <xf numFmtId="1" fontId="28" fillId="7" borderId="169" xfId="0" applyNumberFormat="1" applyFont="1" applyFill="1" applyBorder="1" applyAlignment="1" applyProtection="1">
      <alignment horizontal="center" vertical="center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" xfId="0" applyFont="1" applyFill="1" applyBorder="1" applyAlignment="1" applyProtection="1">
      <alignment horizontal="center" vertical="center" wrapText="1"/>
    </xf>
    <xf numFmtId="0" fontId="27" fillId="7" borderId="26" xfId="0" applyFont="1" applyFill="1" applyBorder="1" applyAlignment="1" applyProtection="1">
      <alignment horizontal="center" vertical="center" wrapText="1"/>
    </xf>
    <xf numFmtId="0" fontId="27" fillId="7" borderId="22" xfId="0" applyFont="1" applyFill="1" applyBorder="1" applyAlignment="1" applyProtection="1">
      <alignment horizontal="center" vertical="center" wrapText="1"/>
    </xf>
    <xf numFmtId="0" fontId="28" fillId="7" borderId="22" xfId="0" applyNumberFormat="1" applyFont="1" applyFill="1" applyBorder="1" applyAlignment="1" applyProtection="1">
      <alignment horizontal="center" vertical="center" wrapText="1"/>
    </xf>
    <xf numFmtId="1" fontId="22" fillId="7" borderId="22" xfId="0" applyNumberFormat="1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horizontal="justify" vertical="top" wrapText="1"/>
    </xf>
    <xf numFmtId="0" fontId="0" fillId="7" borderId="1" xfId="0" applyFont="1" applyFill="1" applyBorder="1" applyAlignment="1">
      <alignment vertical="top"/>
    </xf>
    <xf numFmtId="0" fontId="0" fillId="7" borderId="0" xfId="0" applyFont="1" applyFill="1" applyBorder="1" applyAlignment="1">
      <alignment vertical="top" wrapText="1"/>
    </xf>
    <xf numFmtId="0" fontId="0" fillId="7" borderId="2" xfId="0" applyFont="1" applyFill="1" applyBorder="1"/>
    <xf numFmtId="0" fontId="0" fillId="7" borderId="1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vertical="center"/>
    </xf>
    <xf numFmtId="0" fontId="0" fillId="7" borderId="16" xfId="0" applyFont="1" applyFill="1" applyBorder="1" applyAlignment="1">
      <alignment vertical="center"/>
    </xf>
    <xf numFmtId="0" fontId="0" fillId="0" borderId="0" xfId="0" applyFill="1" applyBorder="1"/>
    <xf numFmtId="0" fontId="18" fillId="0" borderId="215" xfId="0" applyFont="1" applyFill="1" applyBorder="1" applyAlignment="1">
      <alignment horizontal="center" vertical="center" wrapText="1"/>
    </xf>
    <xf numFmtId="0" fontId="44" fillId="7" borderId="216" xfId="0" applyFont="1" applyFill="1" applyBorder="1" applyAlignment="1">
      <alignment horizontal="left" vertical="center" wrapText="1" indent="1"/>
    </xf>
    <xf numFmtId="0" fontId="18" fillId="0" borderId="218" xfId="0" applyFont="1" applyFill="1" applyBorder="1" applyAlignment="1">
      <alignment horizontal="center" vertical="center" wrapText="1"/>
    </xf>
    <xf numFmtId="0" fontId="18" fillId="0" borderId="220" xfId="0" applyFont="1" applyFill="1" applyBorder="1" applyAlignment="1">
      <alignment horizontal="center" vertical="center" wrapText="1"/>
    </xf>
    <xf numFmtId="0" fontId="0" fillId="7" borderId="221" xfId="0" applyFill="1" applyBorder="1"/>
    <xf numFmtId="0" fontId="44" fillId="7" borderId="217" xfId="0" applyFont="1" applyFill="1" applyBorder="1" applyAlignment="1">
      <alignment horizontal="left" vertical="center" wrapText="1" indent="1"/>
    </xf>
    <xf numFmtId="0" fontId="44" fillId="7" borderId="219" xfId="0" applyFont="1" applyFill="1" applyBorder="1" applyAlignment="1">
      <alignment horizontal="left" vertical="center" wrapText="1" indent="1"/>
    </xf>
    <xf numFmtId="0" fontId="0" fillId="7" borderId="219" xfId="0" applyFill="1" applyBorder="1"/>
    <xf numFmtId="0" fontId="0" fillId="7" borderId="222" xfId="0" applyFill="1" applyBorder="1"/>
    <xf numFmtId="0" fontId="0" fillId="7" borderId="218" xfId="0" applyFill="1" applyBorder="1" applyAlignment="1">
      <alignment horizontal="center" vertical="center" wrapText="1"/>
    </xf>
    <xf numFmtId="0" fontId="2" fillId="7" borderId="0" xfId="0" applyFont="1" applyFill="1" applyBorder="1" applyAlignment="1" applyProtection="1">
      <alignment horizontal="left" vertical="center"/>
      <protection locked="0"/>
    </xf>
    <xf numFmtId="0" fontId="2" fillId="16" borderId="53" xfId="12" applyFont="1" applyFill="1" applyBorder="1" applyAlignment="1">
      <alignment horizontal="center" vertical="center"/>
    </xf>
    <xf numFmtId="0" fontId="11" fillId="22" borderId="0" xfId="0" applyFont="1" applyFill="1" applyBorder="1" applyAlignment="1">
      <alignment horizontal="center" vertical="center"/>
    </xf>
    <xf numFmtId="0" fontId="40" fillId="22" borderId="53" xfId="12" applyFont="1" applyFill="1" applyBorder="1" applyAlignment="1">
      <alignment vertical="center"/>
    </xf>
    <xf numFmtId="0" fontId="53" fillId="7" borderId="0" xfId="0" applyFont="1" applyFill="1" applyBorder="1"/>
    <xf numFmtId="0" fontId="31" fillId="22" borderId="53" xfId="0" applyFont="1" applyFill="1" applyBorder="1" applyAlignment="1">
      <alignment horizontal="center" vertical="center"/>
    </xf>
    <xf numFmtId="0" fontId="18" fillId="22" borderId="0" xfId="0" applyFont="1" applyFill="1" applyAlignment="1">
      <alignment horizontal="center" vertical="center"/>
    </xf>
    <xf numFmtId="166" fontId="41" fillId="22" borderId="53" xfId="13" applyFont="1" applyFill="1" applyBorder="1" applyAlignment="1">
      <alignment horizontal="left" vertical="center" wrapText="1" indent="2"/>
    </xf>
    <xf numFmtId="0" fontId="50" fillId="22" borderId="1" xfId="0" applyFont="1" applyFill="1" applyBorder="1" applyAlignment="1">
      <alignment vertical="center" textRotation="90"/>
    </xf>
    <xf numFmtId="0" fontId="0" fillId="22" borderId="0" xfId="0" applyFont="1" applyFill="1" applyBorder="1"/>
    <xf numFmtId="9" fontId="18" fillId="22" borderId="117" xfId="0" applyNumberFormat="1" applyFont="1" applyFill="1" applyBorder="1" applyAlignment="1">
      <alignment horizontal="center" vertical="center" wrapText="1"/>
    </xf>
    <xf numFmtId="0" fontId="0" fillId="7" borderId="0" xfId="0" applyFont="1" applyFill="1" applyBorder="1" applyAlignment="1">
      <alignment horizontal="left" vertical="center" wrapText="1" indent="1"/>
    </xf>
    <xf numFmtId="0" fontId="0" fillId="20" borderId="0" xfId="0" applyFont="1" applyFill="1" applyBorder="1" applyAlignment="1">
      <alignment horizontal="left" vertical="center" wrapText="1" indent="1"/>
    </xf>
    <xf numFmtId="0" fontId="54" fillId="7" borderId="0" xfId="0" applyFont="1" applyFill="1" applyBorder="1" applyAlignment="1">
      <alignment horizontal="left" vertical="center" wrapText="1" indent="1"/>
    </xf>
    <xf numFmtId="0" fontId="14" fillId="7" borderId="0" xfId="0" applyFont="1" applyFill="1" applyBorder="1" applyAlignment="1" applyProtection="1">
      <alignment horizontal="center" vertical="center" wrapText="1"/>
      <protection locked="0"/>
    </xf>
    <xf numFmtId="0" fontId="0" fillId="20" borderId="0" xfId="0" applyFont="1" applyFill="1" applyBorder="1" applyAlignment="1" applyProtection="1">
      <alignment horizontal="center" vertical="top" wrapText="1"/>
      <protection locked="0"/>
    </xf>
    <xf numFmtId="0" fontId="0" fillId="20" borderId="0" xfId="0" applyFont="1" applyFill="1" applyBorder="1" applyAlignment="1" applyProtection="1">
      <alignment horizontal="center" vertical="center" wrapText="1"/>
      <protection locked="0"/>
    </xf>
    <xf numFmtId="0" fontId="0" fillId="7" borderId="0" xfId="0" applyFont="1" applyFill="1" applyBorder="1" applyAlignment="1" applyProtection="1">
      <alignment horizontal="center" wrapText="1"/>
      <protection locked="0"/>
    </xf>
    <xf numFmtId="0" fontId="0" fillId="7" borderId="0" xfId="0" applyFont="1" applyFill="1" applyBorder="1" applyAlignment="1" applyProtection="1">
      <alignment horizontal="center" vertical="center" wrapText="1"/>
      <protection locked="0"/>
    </xf>
    <xf numFmtId="0" fontId="0" fillId="20" borderId="0" xfId="0" applyFont="1" applyFill="1" applyBorder="1" applyAlignment="1" applyProtection="1">
      <alignment horizontal="center" wrapText="1"/>
      <protection locked="0"/>
    </xf>
    <xf numFmtId="0" fontId="54" fillId="20" borderId="0" xfId="0" applyFont="1" applyFill="1" applyBorder="1" applyAlignment="1">
      <alignment horizontal="left" vertical="center" wrapText="1" indent="1"/>
    </xf>
    <xf numFmtId="0" fontId="2" fillId="7" borderId="0" xfId="0" applyFont="1" applyFill="1" applyBorder="1" applyAlignment="1">
      <alignment horizontal="center" vertical="center" wrapText="1"/>
    </xf>
    <xf numFmtId="0" fontId="0" fillId="7" borderId="0" xfId="0" applyFont="1" applyFill="1" applyBorder="1" applyAlignment="1" applyProtection="1">
      <alignment horizontal="left" vertical="center" wrapText="1" indent="1"/>
      <protection locked="0"/>
    </xf>
    <xf numFmtId="0" fontId="2" fillId="23" borderId="163" xfId="0" applyFont="1" applyFill="1" applyBorder="1" applyAlignment="1">
      <alignment horizontal="center" vertical="center"/>
    </xf>
    <xf numFmtId="0" fontId="2" fillId="23" borderId="159" xfId="0" applyFont="1" applyFill="1" applyBorder="1" applyAlignment="1">
      <alignment horizontal="center" vertical="center"/>
    </xf>
    <xf numFmtId="0" fontId="2" fillId="23" borderId="166" xfId="0" applyFont="1" applyFill="1" applyBorder="1" applyAlignment="1">
      <alignment horizontal="center" vertical="center"/>
    </xf>
    <xf numFmtId="0" fontId="2" fillId="23" borderId="168" xfId="0" applyFont="1" applyFill="1" applyBorder="1" applyAlignment="1">
      <alignment horizontal="center" vertical="center"/>
    </xf>
    <xf numFmtId="0" fontId="0" fillId="7" borderId="0" xfId="0" applyFont="1" applyFill="1" applyBorder="1" applyAlignment="1" applyProtection="1">
      <alignment vertical="center"/>
      <protection locked="0"/>
    </xf>
    <xf numFmtId="0" fontId="0" fillId="7" borderId="0" xfId="0" applyFont="1" applyFill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56" fillId="7" borderId="1" xfId="10" applyFont="1" applyFill="1" applyBorder="1" applyAlignment="1" applyProtection="1">
      <alignment horizontal="center" vertical="center" wrapText="1"/>
      <protection locked="0"/>
    </xf>
    <xf numFmtId="0" fontId="0" fillId="7" borderId="16" xfId="0" applyFont="1" applyFill="1" applyBorder="1" applyAlignment="1" applyProtection="1">
      <alignment vertical="center"/>
      <protection locked="0"/>
    </xf>
    <xf numFmtId="0" fontId="0" fillId="7" borderId="19" xfId="0" applyFont="1" applyFill="1" applyBorder="1" applyAlignment="1" applyProtection="1">
      <alignment vertical="center"/>
      <protection locked="0"/>
    </xf>
    <xf numFmtId="0" fontId="0" fillId="7" borderId="8" xfId="0" applyFont="1" applyFill="1" applyBorder="1" applyAlignment="1" applyProtection="1">
      <alignment vertical="center"/>
      <protection locked="0"/>
    </xf>
    <xf numFmtId="0" fontId="0" fillId="7" borderId="2" xfId="0" applyFont="1" applyFill="1" applyBorder="1" applyAlignment="1" applyProtection="1">
      <alignment vertical="center"/>
      <protection locked="0"/>
    </xf>
    <xf numFmtId="0" fontId="0" fillId="7" borderId="0" xfId="0" applyFont="1" applyFill="1" applyBorder="1" applyProtection="1">
      <protection locked="0"/>
    </xf>
    <xf numFmtId="0" fontId="0" fillId="7" borderId="15" xfId="0" applyFont="1" applyFill="1" applyBorder="1" applyAlignment="1" applyProtection="1">
      <alignment vertical="center"/>
      <protection locked="0"/>
    </xf>
    <xf numFmtId="0" fontId="0" fillId="0" borderId="42" xfId="0" applyFont="1" applyBorder="1" applyAlignment="1" applyProtection="1">
      <alignment horizontal="center" vertical="center"/>
      <protection locked="0"/>
    </xf>
    <xf numFmtId="0" fontId="0" fillId="0" borderId="189" xfId="0" applyFont="1" applyBorder="1" applyAlignment="1" applyProtection="1">
      <alignment horizontal="center" vertical="center"/>
      <protection locked="0"/>
    </xf>
    <xf numFmtId="0" fontId="0" fillId="0" borderId="227" xfId="0" applyFont="1" applyBorder="1" applyAlignment="1" applyProtection="1">
      <alignment horizontal="center" vertical="center"/>
      <protection locked="0"/>
    </xf>
    <xf numFmtId="0" fontId="0" fillId="0" borderId="191" xfId="0" applyFont="1" applyBorder="1" applyAlignment="1" applyProtection="1">
      <alignment horizontal="center" vertical="center"/>
      <protection locked="0"/>
    </xf>
    <xf numFmtId="0" fontId="0" fillId="0" borderId="185" xfId="0" applyFont="1" applyBorder="1" applyAlignment="1" applyProtection="1">
      <alignment horizontal="center" vertical="center"/>
      <protection locked="0"/>
    </xf>
    <xf numFmtId="0" fontId="0" fillId="23" borderId="0" xfId="0" applyFont="1" applyFill="1" applyBorder="1" applyAlignment="1"/>
    <xf numFmtId="0" fontId="0" fillId="23" borderId="110" xfId="0" applyFont="1" applyFill="1" applyBorder="1" applyAlignment="1"/>
    <xf numFmtId="0" fontId="11" fillId="23" borderId="112" xfId="0" applyFont="1" applyFill="1" applyBorder="1" applyAlignment="1">
      <alignment horizontal="center" vertical="center" wrapText="1"/>
    </xf>
    <xf numFmtId="0" fontId="11" fillId="23" borderId="0" xfId="0" applyFont="1" applyFill="1" applyBorder="1" applyAlignment="1">
      <alignment horizontal="center" vertical="center" wrapText="1"/>
    </xf>
    <xf numFmtId="0" fontId="0" fillId="23" borderId="0" xfId="0" applyFont="1" applyFill="1" applyBorder="1"/>
    <xf numFmtId="0" fontId="0" fillId="23" borderId="113" xfId="0" applyFont="1" applyFill="1" applyBorder="1"/>
    <xf numFmtId="0" fontId="31" fillId="23" borderId="114" xfId="0" applyFont="1" applyFill="1" applyBorder="1" applyAlignment="1">
      <alignment horizontal="center" vertical="center" wrapText="1"/>
    </xf>
    <xf numFmtId="0" fontId="31" fillId="23" borderId="0" xfId="0" applyFont="1" applyFill="1" applyBorder="1" applyAlignment="1">
      <alignment horizontal="center" vertical="center" wrapText="1"/>
    </xf>
    <xf numFmtId="0" fontId="31" fillId="23" borderId="115" xfId="0" applyFont="1" applyFill="1" applyBorder="1" applyAlignment="1">
      <alignment horizontal="center" vertical="center" wrapText="1"/>
    </xf>
    <xf numFmtId="9" fontId="18" fillId="23" borderId="116" xfId="0" applyNumberFormat="1" applyFont="1" applyFill="1" applyBorder="1" applyAlignment="1">
      <alignment horizontal="center" vertical="center" wrapText="1"/>
    </xf>
    <xf numFmtId="9" fontId="18" fillId="23" borderId="0" xfId="0" applyNumberFormat="1" applyFont="1" applyFill="1" applyBorder="1" applyAlignment="1">
      <alignment horizontal="center" vertical="center" wrapText="1"/>
    </xf>
    <xf numFmtId="9" fontId="18" fillId="23" borderId="115" xfId="0" applyNumberFormat="1" applyFont="1" applyFill="1" applyBorder="1" applyAlignment="1">
      <alignment horizontal="center" vertical="center" wrapText="1"/>
    </xf>
    <xf numFmtId="0" fontId="50" fillId="13" borderId="118" xfId="0" applyFont="1" applyFill="1" applyBorder="1" applyAlignment="1">
      <alignment horizontal="center" vertical="center" textRotation="90"/>
    </xf>
    <xf numFmtId="0" fontId="17" fillId="13" borderId="119" xfId="0" applyFont="1" applyFill="1" applyBorder="1" applyAlignment="1">
      <alignment horizontal="left" vertical="center" wrapText="1" indent="1"/>
    </xf>
    <xf numFmtId="0" fontId="17" fillId="13" borderId="120" xfId="0" applyFont="1" applyFill="1" applyBorder="1" applyAlignment="1">
      <alignment horizontal="left" vertical="center" wrapText="1" indent="1"/>
    </xf>
    <xf numFmtId="0" fontId="17" fillId="13" borderId="121" xfId="0" applyFont="1" applyFill="1" applyBorder="1" applyAlignment="1">
      <alignment horizontal="left" vertical="center" wrapText="1" indent="1"/>
    </xf>
    <xf numFmtId="0" fontId="17" fillId="13" borderId="122" xfId="0" applyFont="1" applyFill="1" applyBorder="1" applyAlignment="1">
      <alignment horizontal="left" vertical="center" wrapText="1" indent="1"/>
    </xf>
    <xf numFmtId="0" fontId="17" fillId="13" borderId="123" xfId="0" applyFont="1" applyFill="1" applyBorder="1" applyAlignment="1">
      <alignment horizontal="left" vertical="center" wrapText="1" indent="1"/>
    </xf>
    <xf numFmtId="0" fontId="50" fillId="13" borderId="113" xfId="0" applyFont="1" applyFill="1" applyBorder="1" applyAlignment="1">
      <alignment horizontal="center" vertical="center" textRotation="90"/>
    </xf>
    <xf numFmtId="0" fontId="17" fillId="13" borderId="125" xfId="0" applyFont="1" applyFill="1" applyBorder="1" applyAlignment="1">
      <alignment horizontal="left" vertical="center" wrapText="1" indent="1"/>
    </xf>
    <xf numFmtId="0" fontId="17" fillId="13" borderId="126" xfId="0" applyFont="1" applyFill="1" applyBorder="1" applyAlignment="1">
      <alignment horizontal="left" vertical="center" wrapText="1" indent="1"/>
    </xf>
    <xf numFmtId="0" fontId="17" fillId="13" borderId="127" xfId="0" applyFont="1" applyFill="1" applyBorder="1" applyAlignment="1">
      <alignment horizontal="left" vertical="center" wrapText="1" indent="1"/>
    </xf>
    <xf numFmtId="0" fontId="17" fillId="13" borderId="128" xfId="0" applyFont="1" applyFill="1" applyBorder="1" applyAlignment="1">
      <alignment horizontal="left" vertical="center" wrapText="1" indent="1"/>
    </xf>
    <xf numFmtId="0" fontId="17" fillId="13" borderId="129" xfId="0" applyFont="1" applyFill="1" applyBorder="1" applyAlignment="1">
      <alignment horizontal="left" vertical="center" wrapText="1" indent="1"/>
    </xf>
    <xf numFmtId="0" fontId="17" fillId="13" borderId="116" xfId="0" applyFont="1" applyFill="1" applyBorder="1" applyAlignment="1">
      <alignment horizontal="left" vertical="center" wrapText="1" indent="1"/>
    </xf>
    <xf numFmtId="0" fontId="17" fillId="13" borderId="130" xfId="0" applyFont="1" applyFill="1" applyBorder="1" applyAlignment="1">
      <alignment horizontal="left" vertical="center" wrapText="1" indent="1"/>
    </xf>
    <xf numFmtId="0" fontId="17" fillId="13" borderId="0" xfId="0" applyFont="1" applyFill="1" applyBorder="1" applyAlignment="1">
      <alignment horizontal="left" vertical="center" wrapText="1" indent="1"/>
    </xf>
    <xf numFmtId="0" fontId="17" fillId="13" borderId="115" xfId="0" applyFont="1" applyFill="1" applyBorder="1" applyAlignment="1">
      <alignment horizontal="left" vertical="center" wrapText="1" indent="1"/>
    </xf>
    <xf numFmtId="0" fontId="17" fillId="13" borderId="15" xfId="0" applyFont="1" applyFill="1" applyBorder="1" applyAlignment="1">
      <alignment horizontal="left" vertical="center" wrapText="1" indent="1"/>
    </xf>
    <xf numFmtId="0" fontId="50" fillId="13" borderId="131" xfId="0" applyFont="1" applyFill="1" applyBorder="1" applyAlignment="1">
      <alignment horizontal="center" vertical="center" textRotation="90"/>
    </xf>
    <xf numFmtId="0" fontId="17" fillId="13" borderId="132" xfId="0" applyFont="1" applyFill="1" applyBorder="1" applyAlignment="1">
      <alignment horizontal="left" vertical="center" wrapText="1" indent="1"/>
    </xf>
    <xf numFmtId="0" fontId="17" fillId="13" borderId="133" xfId="0" applyFont="1" applyFill="1" applyBorder="1" applyAlignment="1">
      <alignment horizontal="left" vertical="center" wrapText="1" indent="1"/>
    </xf>
    <xf numFmtId="0" fontId="17" fillId="13" borderId="134" xfId="0" applyFont="1" applyFill="1" applyBorder="1" applyAlignment="1">
      <alignment horizontal="left" vertical="center" wrapText="1" indent="1"/>
    </xf>
    <xf numFmtId="0" fontId="17" fillId="13" borderId="135" xfId="0" applyFont="1" applyFill="1" applyBorder="1" applyAlignment="1">
      <alignment horizontal="left" vertical="center" wrapText="1" indent="1"/>
    </xf>
    <xf numFmtId="0" fontId="17" fillId="13" borderId="136" xfId="0" applyFont="1" applyFill="1" applyBorder="1" applyAlignment="1">
      <alignment horizontal="left" vertical="center" wrapText="1" indent="1"/>
    </xf>
    <xf numFmtId="0" fontId="0" fillId="13" borderId="2" xfId="0" applyFont="1" applyFill="1" applyBorder="1" applyAlignment="1"/>
    <xf numFmtId="0" fontId="0" fillId="13" borderId="17" xfId="0" applyFont="1" applyFill="1" applyBorder="1" applyAlignment="1"/>
    <xf numFmtId="0" fontId="50" fillId="22" borderId="228" xfId="0" applyFont="1" applyFill="1" applyBorder="1" applyAlignment="1">
      <alignment vertical="center" textRotation="90"/>
    </xf>
    <xf numFmtId="0" fontId="18" fillId="23" borderId="229" xfId="0" applyFont="1" applyFill="1" applyBorder="1" applyAlignment="1">
      <alignment horizontal="center" vertical="center" wrapText="1"/>
    </xf>
    <xf numFmtId="0" fontId="31" fillId="23" borderId="229" xfId="0" applyFont="1" applyFill="1" applyBorder="1" applyAlignment="1">
      <alignment horizontal="center" vertical="center" wrapText="1"/>
    </xf>
    <xf numFmtId="0" fontId="17" fillId="20" borderId="229" xfId="0" applyFont="1" applyFill="1" applyBorder="1" applyAlignment="1">
      <alignment horizontal="center" vertical="center" wrapText="1"/>
    </xf>
    <xf numFmtId="0" fontId="14" fillId="11" borderId="199" xfId="0" applyFont="1" applyFill="1" applyBorder="1" applyAlignment="1" applyProtection="1">
      <alignment horizontal="center" vertical="center" wrapText="1"/>
    </xf>
    <xf numFmtId="0" fontId="0" fillId="11" borderId="31" xfId="0" applyFont="1" applyFill="1" applyBorder="1" applyAlignment="1" applyProtection="1">
      <alignment horizontal="center" textRotation="90" wrapText="1"/>
    </xf>
    <xf numFmtId="0" fontId="0" fillId="11" borderId="32" xfId="0" applyFont="1" applyFill="1" applyBorder="1" applyAlignment="1" applyProtection="1">
      <alignment horizontal="center" textRotation="90" wrapText="1"/>
    </xf>
    <xf numFmtId="0" fontId="0" fillId="11" borderId="195" xfId="0" applyFont="1" applyFill="1" applyBorder="1" applyAlignment="1" applyProtection="1">
      <alignment horizontal="center" textRotation="90" wrapText="1"/>
    </xf>
    <xf numFmtId="0" fontId="0" fillId="7" borderId="74" xfId="0" applyFont="1" applyFill="1" applyBorder="1" applyAlignment="1" applyProtection="1">
      <alignment vertical="center"/>
      <protection locked="0"/>
    </xf>
    <xf numFmtId="0" fontId="0" fillId="7" borderId="0" xfId="0" applyFont="1" applyFill="1" applyBorder="1" applyAlignment="1" applyProtection="1">
      <alignment horizontal="center" vertical="center"/>
      <protection locked="0"/>
    </xf>
    <xf numFmtId="164" fontId="58" fillId="7" borderId="0" xfId="8" applyNumberFormat="1" applyFont="1" applyFill="1" applyBorder="1" applyAlignment="1" applyProtection="1">
      <alignment horizontal="left" vertical="center"/>
      <protection locked="0"/>
    </xf>
    <xf numFmtId="0" fontId="14" fillId="7" borderId="0" xfId="0" applyFont="1" applyFill="1" applyBorder="1" applyAlignment="1" applyProtection="1">
      <alignment horizontal="center" vertical="center"/>
      <protection locked="0"/>
    </xf>
    <xf numFmtId="0" fontId="0" fillId="0" borderId="46" xfId="0" applyFont="1" applyBorder="1" applyAlignment="1" applyProtection="1">
      <alignment horizontal="center" vertical="center"/>
      <protection locked="0"/>
    </xf>
    <xf numFmtId="0" fontId="0" fillId="0" borderId="194" xfId="0" applyFont="1" applyBorder="1" applyAlignment="1" applyProtection="1">
      <alignment horizontal="center" vertical="center"/>
      <protection locked="0"/>
    </xf>
    <xf numFmtId="0" fontId="14" fillId="11" borderId="37" xfId="0" applyFont="1" applyFill="1" applyBorder="1" applyAlignment="1" applyProtection="1">
      <alignment horizontal="center" vertical="center" textRotation="90" wrapText="1"/>
    </xf>
    <xf numFmtId="0" fontId="0" fillId="11" borderId="41" xfId="0" applyFont="1" applyFill="1" applyBorder="1" applyAlignment="1" applyProtection="1">
      <alignment horizontal="center" vertical="center"/>
      <protection locked="0"/>
    </xf>
    <xf numFmtId="0" fontId="0" fillId="11" borderId="45" xfId="0" applyFont="1" applyFill="1" applyBorder="1" applyAlignment="1" applyProtection="1">
      <alignment horizontal="center" vertical="center"/>
      <protection locked="0"/>
    </xf>
    <xf numFmtId="1" fontId="0" fillId="11" borderId="41" xfId="0" applyNumberFormat="1" applyFont="1" applyFill="1" applyBorder="1" applyAlignment="1" applyProtection="1">
      <alignment horizontal="center" vertical="center"/>
    </xf>
    <xf numFmtId="1" fontId="0" fillId="11" borderId="37" xfId="0" applyNumberFormat="1" applyFont="1" applyFill="1" applyBorder="1" applyAlignment="1" applyProtection="1">
      <alignment horizontal="center" vertical="center"/>
    </xf>
    <xf numFmtId="1" fontId="0" fillId="11" borderId="45" xfId="0" applyNumberFormat="1" applyFont="1" applyFill="1" applyBorder="1" applyAlignment="1" applyProtection="1">
      <alignment horizontal="center" vertical="center"/>
    </xf>
    <xf numFmtId="2" fontId="0" fillId="11" borderId="193" xfId="0" applyNumberFormat="1" applyFont="1" applyFill="1" applyBorder="1" applyAlignment="1" applyProtection="1">
      <alignment horizontal="center" vertical="center"/>
      <protection hidden="1"/>
    </xf>
    <xf numFmtId="1" fontId="14" fillId="11" borderId="41" xfId="0" applyNumberFormat="1" applyFont="1" applyFill="1" applyBorder="1" applyAlignment="1" applyProtection="1">
      <alignment horizontal="center" vertical="center"/>
    </xf>
    <xf numFmtId="2" fontId="0" fillId="11" borderId="192" xfId="0" applyNumberFormat="1" applyFont="1" applyFill="1" applyBorder="1" applyAlignment="1" applyProtection="1">
      <alignment horizontal="center" vertical="center"/>
      <protection hidden="1"/>
    </xf>
    <xf numFmtId="1" fontId="14" fillId="11" borderId="45" xfId="0" applyNumberFormat="1" applyFont="1" applyFill="1" applyBorder="1" applyAlignment="1" applyProtection="1">
      <alignment horizontal="center" vertical="center"/>
    </xf>
    <xf numFmtId="3" fontId="51" fillId="11" borderId="34" xfId="0" applyNumberFormat="1" applyFont="1" applyFill="1" applyBorder="1" applyAlignment="1" applyProtection="1">
      <alignment horizontal="center" vertical="center"/>
    </xf>
    <xf numFmtId="0" fontId="56" fillId="20" borderId="0" xfId="0" applyFont="1" applyFill="1" applyBorder="1" applyAlignment="1" applyProtection="1">
      <alignment horizontal="center" vertical="center"/>
    </xf>
    <xf numFmtId="0" fontId="14" fillId="20" borderId="0" xfId="0" applyFont="1" applyFill="1" applyBorder="1" applyAlignment="1" applyProtection="1">
      <alignment horizontal="center" vertical="center"/>
    </xf>
    <xf numFmtId="9" fontId="14" fillId="20" borderId="0" xfId="0" applyNumberFormat="1" applyFont="1" applyFill="1" applyBorder="1" applyAlignment="1" applyProtection="1">
      <alignment horizontal="center" vertical="center"/>
    </xf>
    <xf numFmtId="0" fontId="14" fillId="20" borderId="50" xfId="0" applyFont="1" applyFill="1" applyBorder="1" applyAlignment="1">
      <alignment horizontal="right" vertical="center"/>
    </xf>
    <xf numFmtId="0" fontId="14" fillId="7" borderId="0" xfId="0" applyFont="1" applyFill="1" applyBorder="1" applyAlignment="1">
      <alignment horizontal="center" vertical="center"/>
    </xf>
    <xf numFmtId="1" fontId="0" fillId="11" borderId="93" xfId="0" applyNumberFormat="1" applyFont="1" applyFill="1" applyBorder="1" applyAlignment="1" applyProtection="1">
      <alignment horizontal="left" vertical="center" wrapText="1"/>
    </xf>
    <xf numFmtId="1" fontId="0" fillId="11" borderId="94" xfId="0" applyNumberFormat="1" applyFont="1" applyFill="1" applyBorder="1" applyAlignment="1" applyProtection="1">
      <alignment horizontal="left" vertical="center" wrapText="1"/>
    </xf>
    <xf numFmtId="1" fontId="0" fillId="11" borderId="151" xfId="0" applyNumberFormat="1" applyFont="1" applyFill="1" applyBorder="1" applyAlignment="1" applyProtection="1">
      <alignment horizontal="left" vertical="center" wrapText="1"/>
    </xf>
    <xf numFmtId="0" fontId="14" fillId="11" borderId="196" xfId="0" applyFont="1" applyFill="1" applyBorder="1" applyAlignment="1" applyProtection="1">
      <alignment horizontal="center" vertical="center" wrapText="1"/>
    </xf>
    <xf numFmtId="0" fontId="0" fillId="11" borderId="37" xfId="0" applyFont="1" applyFill="1" applyBorder="1" applyAlignment="1" applyProtection="1">
      <alignment horizontal="center" vertical="center"/>
      <protection locked="0"/>
    </xf>
    <xf numFmtId="1" fontId="14" fillId="11" borderId="200" xfId="0" applyNumberFormat="1" applyFont="1" applyFill="1" applyBorder="1" applyAlignment="1" applyProtection="1">
      <alignment horizontal="center" vertical="center"/>
    </xf>
    <xf numFmtId="1" fontId="14" fillId="11" borderId="144" xfId="0" applyNumberFormat="1" applyFont="1" applyFill="1" applyBorder="1" applyAlignment="1" applyProtection="1">
      <alignment horizontal="center" vertical="center"/>
    </xf>
    <xf numFmtId="1" fontId="14" fillId="11" borderId="37" xfId="0" applyNumberFormat="1" applyFont="1" applyFill="1" applyBorder="1" applyAlignment="1" applyProtection="1">
      <alignment horizontal="center" vertical="center"/>
    </xf>
    <xf numFmtId="1" fontId="14" fillId="11" borderId="184" xfId="0" applyNumberFormat="1" applyFont="1" applyFill="1" applyBorder="1" applyAlignment="1" applyProtection="1">
      <alignment horizontal="center" vertical="center"/>
    </xf>
    <xf numFmtId="1" fontId="0" fillId="11" borderId="84" xfId="0" applyNumberFormat="1" applyFont="1" applyFill="1" applyBorder="1" applyAlignment="1" applyProtection="1">
      <alignment horizontal="left" vertical="center" wrapText="1"/>
    </xf>
    <xf numFmtId="1" fontId="0" fillId="11" borderId="83" xfId="0" applyNumberFormat="1" applyFont="1" applyFill="1" applyBorder="1" applyAlignment="1" applyProtection="1">
      <alignment horizontal="left" vertical="center" wrapText="1"/>
    </xf>
    <xf numFmtId="1" fontId="0" fillId="11" borderId="90" xfId="0" applyNumberFormat="1" applyFont="1" applyFill="1" applyBorder="1" applyAlignment="1" applyProtection="1">
      <alignment horizontal="left" vertical="center" wrapText="1"/>
    </xf>
    <xf numFmtId="0" fontId="56" fillId="20" borderId="0" xfId="0" applyFont="1" applyFill="1" applyBorder="1" applyAlignment="1" applyProtection="1">
      <alignment horizontal="center" vertical="center"/>
      <protection locked="0"/>
    </xf>
    <xf numFmtId="0" fontId="14" fillId="13" borderId="50" xfId="0" applyFont="1" applyFill="1" applyBorder="1" applyAlignment="1">
      <alignment horizontal="center" vertical="center"/>
    </xf>
    <xf numFmtId="0" fontId="14" fillId="13" borderId="5" xfId="0" applyFont="1" applyFill="1" applyBorder="1" applyAlignment="1">
      <alignment horizontal="center" vertical="center"/>
    </xf>
    <xf numFmtId="0" fontId="14" fillId="13" borderId="4" xfId="0" applyFont="1" applyFill="1" applyBorder="1" applyAlignment="1">
      <alignment horizontal="center" vertical="center"/>
    </xf>
    <xf numFmtId="0" fontId="31" fillId="23" borderId="0" xfId="0" applyFont="1" applyFill="1" applyBorder="1" applyAlignment="1">
      <alignment horizontal="center" vertical="center"/>
    </xf>
    <xf numFmtId="0" fontId="31" fillId="22" borderId="0" xfId="0" applyFont="1" applyFill="1" applyBorder="1" applyAlignment="1">
      <alignment horizontal="center" vertical="center"/>
    </xf>
    <xf numFmtId="0" fontId="17" fillId="11" borderId="0" xfId="0" applyFont="1" applyFill="1" applyBorder="1" applyAlignment="1">
      <alignment horizontal="center" vertical="center"/>
    </xf>
    <xf numFmtId="0" fontId="31" fillId="22" borderId="231" xfId="0" applyFont="1" applyFill="1" applyBorder="1" applyAlignment="1">
      <alignment horizontal="center" vertical="center"/>
    </xf>
    <xf numFmtId="0" fontId="31" fillId="23" borderId="231" xfId="0" applyFont="1" applyFill="1" applyBorder="1" applyAlignment="1">
      <alignment horizontal="center" vertical="center"/>
    </xf>
    <xf numFmtId="0" fontId="17" fillId="11" borderId="231" xfId="0" applyFont="1" applyFill="1" applyBorder="1" applyAlignment="1">
      <alignment horizontal="center" vertical="center"/>
    </xf>
    <xf numFmtId="0" fontId="11" fillId="22" borderId="230" xfId="0" applyFont="1" applyFill="1" applyBorder="1" applyAlignment="1">
      <alignment horizontal="left" vertical="center" indent="1"/>
    </xf>
    <xf numFmtId="0" fontId="11" fillId="23" borderId="230" xfId="0" applyFont="1" applyFill="1" applyBorder="1" applyAlignment="1">
      <alignment horizontal="left" vertical="center" indent="1"/>
    </xf>
    <xf numFmtId="0" fontId="2" fillId="11" borderId="230" xfId="0" applyFont="1" applyFill="1" applyBorder="1" applyAlignment="1">
      <alignment horizontal="left" vertical="center" indent="1"/>
    </xf>
    <xf numFmtId="0" fontId="59" fillId="13" borderId="232" xfId="0" applyFont="1" applyFill="1" applyBorder="1" applyAlignment="1">
      <alignment horizontal="left" vertical="center" indent="1"/>
    </xf>
    <xf numFmtId="0" fontId="12" fillId="13" borderId="233" xfId="0" applyFont="1" applyFill="1" applyBorder="1" applyAlignment="1">
      <alignment horizontal="center" vertical="center"/>
    </xf>
    <xf numFmtId="0" fontId="12" fillId="13" borderId="234" xfId="0" applyFont="1" applyFill="1" applyBorder="1" applyAlignment="1">
      <alignment horizontal="center" vertical="center"/>
    </xf>
    <xf numFmtId="0" fontId="2" fillId="20" borderId="235" xfId="0" applyFont="1" applyFill="1" applyBorder="1" applyAlignment="1">
      <alignment horizontal="left" vertical="center" indent="1"/>
    </xf>
    <xf numFmtId="0" fontId="17" fillId="20" borderId="143" xfId="0" applyFont="1" applyFill="1" applyBorder="1" applyAlignment="1">
      <alignment horizontal="center" vertical="center"/>
    </xf>
    <xf numFmtId="0" fontId="17" fillId="20" borderId="236" xfId="0" applyFont="1" applyFill="1" applyBorder="1" applyAlignment="1">
      <alignment horizontal="center" vertical="center"/>
    </xf>
    <xf numFmtId="0" fontId="2" fillId="13" borderId="233" xfId="0" applyFont="1" applyFill="1" applyBorder="1" applyAlignment="1">
      <alignment horizontal="center" vertical="center"/>
    </xf>
    <xf numFmtId="0" fontId="17" fillId="21" borderId="143" xfId="0" applyFont="1" applyFill="1" applyBorder="1" applyAlignment="1">
      <alignment horizontal="center" vertical="center"/>
    </xf>
    <xf numFmtId="0" fontId="31" fillId="24" borderId="0" xfId="0" applyFont="1" applyFill="1" applyBorder="1" applyAlignment="1">
      <alignment horizontal="center" vertical="center"/>
    </xf>
    <xf numFmtId="0" fontId="31" fillId="25" borderId="0" xfId="0" applyFont="1" applyFill="1" applyBorder="1" applyAlignment="1">
      <alignment horizontal="center" vertical="center"/>
    </xf>
    <xf numFmtId="0" fontId="17" fillId="26" borderId="0" xfId="0" applyFont="1" applyFill="1" applyBorder="1" applyAlignment="1">
      <alignment horizontal="center" vertical="center"/>
    </xf>
    <xf numFmtId="0" fontId="11" fillId="23" borderId="0" xfId="0" applyFont="1" applyFill="1" applyBorder="1" applyAlignment="1">
      <alignment horizontal="left" vertical="center"/>
    </xf>
    <xf numFmtId="0" fontId="11" fillId="23" borderId="143" xfId="0" applyFont="1" applyFill="1" applyBorder="1" applyAlignment="1">
      <alignment horizontal="left" vertical="center"/>
    </xf>
    <xf numFmtId="0" fontId="3" fillId="9" borderId="97" xfId="0" applyFont="1" applyFill="1" applyBorder="1" applyAlignment="1">
      <alignment horizontal="center" vertical="center" wrapText="1"/>
    </xf>
    <xf numFmtId="0" fontId="3" fillId="9" borderId="97" xfId="0" applyFont="1" applyFill="1" applyBorder="1" applyAlignment="1">
      <alignment horizontal="left" vertical="center" wrapText="1" indent="1"/>
    </xf>
    <xf numFmtId="0" fontId="3" fillId="9" borderId="98" xfId="0" applyFont="1" applyFill="1" applyBorder="1" applyAlignment="1">
      <alignment horizontal="center" vertical="center" wrapText="1"/>
    </xf>
    <xf numFmtId="0" fontId="3" fillId="9" borderId="96" xfId="0" applyFont="1" applyFill="1" applyBorder="1" applyAlignment="1">
      <alignment horizontal="center" vertical="center" wrapText="1"/>
    </xf>
    <xf numFmtId="0" fontId="3" fillId="9" borderId="165" xfId="0" applyFont="1" applyFill="1" applyBorder="1" applyAlignment="1">
      <alignment horizontal="center" vertical="center" wrapText="1"/>
    </xf>
    <xf numFmtId="0" fontId="3" fillId="9" borderId="57" xfId="0" applyFont="1" applyFill="1" applyBorder="1" applyAlignment="1">
      <alignment horizontal="center" vertical="center" wrapText="1"/>
    </xf>
    <xf numFmtId="0" fontId="3" fillId="9" borderId="68" xfId="0" applyFont="1" applyFill="1" applyBorder="1" applyAlignment="1">
      <alignment horizontal="center" vertical="center" wrapText="1"/>
    </xf>
    <xf numFmtId="0" fontId="14" fillId="24" borderId="3" xfId="0" applyFont="1" applyFill="1" applyBorder="1" applyAlignment="1">
      <alignment horizontal="center" vertical="center"/>
    </xf>
    <xf numFmtId="0" fontId="14" fillId="25" borderId="3" xfId="0" applyFont="1" applyFill="1" applyBorder="1" applyAlignment="1">
      <alignment horizontal="center" vertical="center"/>
    </xf>
    <xf numFmtId="0" fontId="14" fillId="25" borderId="4" xfId="0" applyFont="1" applyFill="1" applyBorder="1" applyAlignment="1">
      <alignment horizontal="center" vertical="center"/>
    </xf>
    <xf numFmtId="0" fontId="14" fillId="26" borderId="47" xfId="0" applyFont="1" applyFill="1" applyBorder="1" applyAlignment="1">
      <alignment horizontal="center" vertical="center"/>
    </xf>
    <xf numFmtId="0" fontId="14" fillId="26" borderId="5" xfId="0" applyFont="1" applyFill="1" applyBorder="1" applyAlignment="1">
      <alignment horizontal="center" vertical="center"/>
    </xf>
    <xf numFmtId="0" fontId="14" fillId="26" borderId="48" xfId="0" applyFont="1" applyFill="1" applyBorder="1" applyAlignment="1">
      <alignment horizontal="center" vertical="center"/>
    </xf>
    <xf numFmtId="0" fontId="14" fillId="21" borderId="48" xfId="0" applyFont="1" applyFill="1" applyBorder="1" applyAlignment="1">
      <alignment horizontal="center" vertical="center"/>
    </xf>
    <xf numFmtId="0" fontId="14" fillId="27" borderId="48" xfId="0" applyFont="1" applyFill="1" applyBorder="1" applyAlignment="1">
      <alignment horizontal="center" vertical="center"/>
    </xf>
    <xf numFmtId="0" fontId="2" fillId="16" borderId="213" xfId="0" applyFont="1" applyFill="1" applyBorder="1" applyAlignment="1">
      <alignment horizontal="center" vertical="center" wrapText="1"/>
    </xf>
    <xf numFmtId="0" fontId="0" fillId="20" borderId="53" xfId="0" applyFill="1" applyBorder="1" applyAlignment="1">
      <alignment horizontal="left" vertical="center" wrapText="1"/>
    </xf>
    <xf numFmtId="0" fontId="20" fillId="7" borderId="0" xfId="0" applyFont="1" applyFill="1" applyBorder="1" applyAlignment="1">
      <alignment horizontal="left" wrapText="1" indent="1"/>
    </xf>
    <xf numFmtId="0" fontId="14" fillId="7" borderId="0" xfId="0" applyFont="1" applyFill="1" applyBorder="1" applyAlignment="1">
      <alignment horizontal="left" vertical="center" indent="2"/>
    </xf>
    <xf numFmtId="0" fontId="0" fillId="7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left" indent="1"/>
    </xf>
    <xf numFmtId="0" fontId="53" fillId="7" borderId="0" xfId="0" applyFont="1" applyFill="1" applyBorder="1" applyAlignment="1">
      <alignment horizontal="center"/>
    </xf>
    <xf numFmtId="0" fontId="31" fillId="7" borderId="0" xfId="0" applyFont="1" applyFill="1" applyBorder="1" applyAlignment="1">
      <alignment vertical="center"/>
    </xf>
    <xf numFmtId="0" fontId="31" fillId="7" borderId="0" xfId="0" applyFont="1" applyFill="1" applyBorder="1" applyAlignment="1">
      <alignment horizontal="left" vertical="center" indent="2"/>
    </xf>
    <xf numFmtId="0" fontId="18" fillId="22" borderId="124" xfId="0" applyFont="1" applyFill="1" applyBorder="1" applyAlignment="1">
      <alignment horizontal="center" vertical="center"/>
    </xf>
    <xf numFmtId="0" fontId="17" fillId="13" borderId="125" xfId="0" applyFont="1" applyFill="1" applyBorder="1" applyAlignment="1">
      <alignment horizontal="left" vertical="justify" wrapText="1" indent="1"/>
    </xf>
    <xf numFmtId="0" fontId="0" fillId="0" borderId="0" xfId="0" applyAlignment="1">
      <alignment vertical="justify" wrapText="1"/>
    </xf>
    <xf numFmtId="0" fontId="14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justify" vertical="justify" wrapText="1"/>
    </xf>
    <xf numFmtId="0" fontId="55" fillId="20" borderId="0" xfId="0" applyFont="1" applyFill="1" applyBorder="1" applyAlignment="1">
      <alignment horizontal="center" vertical="center" wrapText="1"/>
    </xf>
    <xf numFmtId="0" fontId="11" fillId="22" borderId="43" xfId="0" applyFont="1" applyFill="1" applyBorder="1" applyAlignment="1">
      <alignment horizontal="center" vertical="center" wrapText="1"/>
    </xf>
    <xf numFmtId="0" fontId="11" fillId="22" borderId="51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horizontal="left" vertical="center" wrapText="1" indent="1"/>
    </xf>
    <xf numFmtId="0" fontId="0" fillId="20" borderId="0" xfId="0" applyFont="1" applyFill="1" applyBorder="1" applyAlignment="1" applyProtection="1">
      <alignment horizontal="justify" vertical="center" wrapText="1"/>
      <protection locked="0"/>
    </xf>
    <xf numFmtId="0" fontId="2" fillId="7" borderId="0" xfId="0" applyFont="1" applyFill="1" applyBorder="1" applyAlignment="1">
      <alignment horizontal="center" vertical="center" wrapText="1"/>
    </xf>
    <xf numFmtId="0" fontId="0" fillId="7" borderId="0" xfId="0" applyFont="1" applyFill="1" applyBorder="1" applyAlignment="1" applyProtection="1">
      <alignment horizontal="left" vertical="center" wrapText="1"/>
      <protection locked="0"/>
    </xf>
    <xf numFmtId="0" fontId="0" fillId="20" borderId="0" xfId="0" applyFont="1" applyFill="1" applyBorder="1" applyAlignment="1" applyProtection="1">
      <alignment horizontal="left" vertical="center" wrapText="1"/>
      <protection locked="0"/>
    </xf>
    <xf numFmtId="0" fontId="0" fillId="20" borderId="0" xfId="0" applyFont="1" applyFill="1" applyAlignment="1" applyProtection="1">
      <alignment horizontal="left"/>
      <protection locked="0"/>
    </xf>
    <xf numFmtId="0" fontId="0" fillId="7" borderId="0" xfId="0" applyFont="1" applyFill="1" applyAlignment="1" applyProtection="1">
      <alignment horizontal="left"/>
      <protection locked="0"/>
    </xf>
    <xf numFmtId="0" fontId="14" fillId="20" borderId="0" xfId="0" applyFont="1" applyFill="1" applyBorder="1" applyAlignment="1">
      <alignment horizontal="center" vertical="center" wrapText="1"/>
    </xf>
    <xf numFmtId="0" fontId="0" fillId="7" borderId="0" xfId="0" applyFont="1" applyFill="1" applyBorder="1" applyAlignment="1" applyProtection="1">
      <alignment horizontal="left" vertical="center" wrapText="1" indent="1"/>
      <protection locked="0"/>
    </xf>
    <xf numFmtId="0" fontId="0" fillId="20" borderId="0" xfId="0" applyFont="1" applyFill="1" applyBorder="1" applyAlignment="1" applyProtection="1">
      <alignment horizontal="left" vertical="center" wrapText="1" indent="1"/>
      <protection locked="0"/>
    </xf>
    <xf numFmtId="0" fontId="14" fillId="7" borderId="0" xfId="0" applyFont="1" applyFill="1" applyBorder="1" applyAlignment="1">
      <alignment horizontal="center" vertical="center" wrapText="1"/>
    </xf>
    <xf numFmtId="0" fontId="55" fillId="7" borderId="0" xfId="0" applyFont="1" applyFill="1" applyBorder="1" applyAlignment="1">
      <alignment horizontal="center" vertical="center" wrapText="1"/>
    </xf>
    <xf numFmtId="0" fontId="0" fillId="22" borderId="0" xfId="0" applyFont="1" applyFill="1" applyAlignment="1">
      <alignment horizontal="center"/>
    </xf>
    <xf numFmtId="0" fontId="3" fillId="9" borderId="69" xfId="0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horizontal="center" vertical="center" wrapText="1"/>
    </xf>
    <xf numFmtId="0" fontId="43" fillId="17" borderId="85" xfId="0" applyNumberFormat="1" applyFont="1" applyFill="1" applyBorder="1" applyAlignment="1" applyProtection="1">
      <alignment horizontal="center" vertical="center" wrapText="1"/>
      <protection locked="0"/>
    </xf>
    <xf numFmtId="0" fontId="43" fillId="17" borderId="86" xfId="0" applyNumberFormat="1" applyFont="1" applyFill="1" applyBorder="1" applyAlignment="1" applyProtection="1">
      <alignment horizontal="center" vertical="center" wrapText="1"/>
      <protection locked="0"/>
    </xf>
    <xf numFmtId="0" fontId="43" fillId="17" borderId="87" xfId="0" applyNumberFormat="1" applyFont="1" applyFill="1" applyBorder="1" applyAlignment="1" applyProtection="1">
      <alignment horizontal="center" vertical="center" wrapText="1"/>
      <protection locked="0"/>
    </xf>
    <xf numFmtId="0" fontId="3" fillId="10" borderId="160" xfId="0" applyFont="1" applyFill="1" applyBorder="1" applyAlignment="1">
      <alignment horizontal="center" vertical="center" wrapText="1"/>
    </xf>
    <xf numFmtId="0" fontId="3" fillId="10" borderId="161" xfId="0" applyFont="1" applyFill="1" applyBorder="1" applyAlignment="1">
      <alignment horizontal="center" vertical="center" wrapText="1"/>
    </xf>
    <xf numFmtId="0" fontId="3" fillId="10" borderId="164" xfId="0" applyFont="1" applyFill="1" applyBorder="1" applyAlignment="1">
      <alignment horizontal="center" vertical="center" wrapText="1"/>
    </xf>
    <xf numFmtId="0" fontId="3" fillId="9" borderId="160" xfId="0" applyFont="1" applyFill="1" applyBorder="1" applyAlignment="1">
      <alignment horizontal="center" vertical="center" wrapText="1"/>
    </xf>
    <xf numFmtId="0" fontId="3" fillId="9" borderId="161" xfId="0" applyFont="1" applyFill="1" applyBorder="1" applyAlignment="1">
      <alignment horizontal="center" vertical="center" wrapText="1"/>
    </xf>
    <xf numFmtId="0" fontId="3" fillId="9" borderId="164" xfId="0" applyFont="1" applyFill="1" applyBorder="1" applyAlignment="1">
      <alignment horizontal="center" vertical="center" wrapText="1"/>
    </xf>
    <xf numFmtId="0" fontId="3" fillId="10" borderId="167" xfId="0" applyFont="1" applyFill="1" applyBorder="1" applyAlignment="1">
      <alignment horizontal="center" vertical="center" wrapText="1"/>
    </xf>
    <xf numFmtId="0" fontId="43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43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43" fillId="6" borderId="87" xfId="0" applyNumberFormat="1" applyFont="1" applyFill="1" applyBorder="1" applyAlignment="1" applyProtection="1">
      <alignment horizontal="center" vertical="center" wrapText="1"/>
      <protection locked="0"/>
    </xf>
    <xf numFmtId="0" fontId="43" fillId="7" borderId="85" xfId="0" applyNumberFormat="1" applyFont="1" applyFill="1" applyBorder="1" applyAlignment="1" applyProtection="1">
      <alignment horizontal="center" vertical="center" wrapText="1"/>
      <protection locked="0"/>
    </xf>
    <xf numFmtId="0" fontId="43" fillId="7" borderId="86" xfId="0" applyNumberFormat="1" applyFont="1" applyFill="1" applyBorder="1" applyAlignment="1" applyProtection="1">
      <alignment horizontal="center" vertical="center" wrapText="1"/>
      <protection locked="0"/>
    </xf>
    <xf numFmtId="0" fontId="43" fillId="7" borderId="87" xfId="0" applyNumberFormat="1" applyFont="1" applyFill="1" applyBorder="1" applyAlignment="1" applyProtection="1">
      <alignment horizontal="center" vertical="center" wrapText="1"/>
      <protection locked="0"/>
    </xf>
    <xf numFmtId="0" fontId="2" fillId="20" borderId="140" xfId="0" applyFont="1" applyFill="1" applyBorder="1" applyAlignment="1">
      <alignment horizontal="left" vertical="center"/>
    </xf>
    <xf numFmtId="0" fontId="2" fillId="20" borderId="107" xfId="0" applyFont="1" applyFill="1" applyBorder="1" applyAlignment="1">
      <alignment horizontal="left" vertical="center"/>
    </xf>
    <xf numFmtId="0" fontId="2" fillId="7" borderId="140" xfId="0" applyFont="1" applyFill="1" applyBorder="1" applyAlignment="1">
      <alignment horizontal="left" vertical="center"/>
    </xf>
    <xf numFmtId="0" fontId="2" fillId="7" borderId="107" xfId="0" applyFont="1" applyFill="1" applyBorder="1" applyAlignment="1">
      <alignment horizontal="left" vertical="center"/>
    </xf>
    <xf numFmtId="0" fontId="2" fillId="7" borderId="141" xfId="0" applyFont="1" applyFill="1" applyBorder="1" applyAlignment="1">
      <alignment horizontal="left" vertical="center"/>
    </xf>
    <xf numFmtId="0" fontId="2" fillId="7" borderId="142" xfId="0" applyFont="1" applyFill="1" applyBorder="1" applyAlignment="1">
      <alignment horizontal="left" vertical="center"/>
    </xf>
    <xf numFmtId="0" fontId="11" fillId="22" borderId="58" xfId="0" applyFont="1" applyFill="1" applyBorder="1" applyAlignment="1">
      <alignment horizontal="center" vertical="center"/>
    </xf>
    <xf numFmtId="0" fontId="11" fillId="22" borderId="55" xfId="0" applyFont="1" applyFill="1" applyBorder="1" applyAlignment="1">
      <alignment horizontal="center" vertical="center"/>
    </xf>
    <xf numFmtId="0" fontId="11" fillId="22" borderId="95" xfId="0" applyFont="1" applyFill="1" applyBorder="1" applyAlignment="1">
      <alignment horizontal="center" vertical="center"/>
    </xf>
    <xf numFmtId="0" fontId="1" fillId="7" borderId="140" xfId="0" applyFont="1" applyFill="1" applyBorder="1" applyAlignment="1" applyProtection="1">
      <alignment horizontal="left" vertical="center"/>
      <protection locked="0"/>
    </xf>
    <xf numFmtId="0" fontId="1" fillId="7" borderId="0" xfId="0" applyFont="1" applyFill="1" applyBorder="1" applyAlignment="1" applyProtection="1">
      <alignment horizontal="left" vertical="center"/>
      <protection locked="0"/>
    </xf>
    <xf numFmtId="0" fontId="1" fillId="7" borderId="107" xfId="0" applyFont="1" applyFill="1" applyBorder="1" applyAlignment="1" applyProtection="1">
      <alignment horizontal="left" vertical="center"/>
      <protection locked="0"/>
    </xf>
    <xf numFmtId="0" fontId="1" fillId="20" borderId="140" xfId="0" applyFont="1" applyFill="1" applyBorder="1" applyAlignment="1" applyProtection="1">
      <alignment horizontal="left" vertical="center"/>
      <protection locked="0"/>
    </xf>
    <xf numFmtId="0" fontId="1" fillId="20" borderId="0" xfId="0" applyFont="1" applyFill="1" applyBorder="1" applyAlignment="1" applyProtection="1">
      <alignment horizontal="left" vertical="center"/>
      <protection locked="0"/>
    </xf>
    <xf numFmtId="0" fontId="1" fillId="20" borderId="107" xfId="0" applyFont="1" applyFill="1" applyBorder="1" applyAlignment="1" applyProtection="1">
      <alignment horizontal="left" vertical="center"/>
      <protection locked="0"/>
    </xf>
    <xf numFmtId="0" fontId="1" fillId="7" borderId="141" xfId="0" applyFont="1" applyFill="1" applyBorder="1" applyAlignment="1" applyProtection="1">
      <alignment horizontal="left" vertical="center"/>
      <protection locked="0"/>
    </xf>
    <xf numFmtId="0" fontId="1" fillId="7" borderId="143" xfId="0" applyFont="1" applyFill="1" applyBorder="1" applyAlignment="1" applyProtection="1">
      <alignment horizontal="left" vertical="center"/>
      <protection locked="0"/>
    </xf>
    <xf numFmtId="0" fontId="1" fillId="7" borderId="142" xfId="0" applyFont="1" applyFill="1" applyBorder="1" applyAlignment="1" applyProtection="1">
      <alignment horizontal="left" vertical="center"/>
      <protection locked="0"/>
    </xf>
    <xf numFmtId="0" fontId="1" fillId="20" borderId="140" xfId="0" applyFont="1" applyFill="1" applyBorder="1" applyAlignment="1">
      <alignment horizontal="left" vertical="center"/>
    </xf>
    <xf numFmtId="0" fontId="1" fillId="20" borderId="0" xfId="0" applyFont="1" applyFill="1" applyBorder="1" applyAlignment="1">
      <alignment horizontal="left" vertical="center"/>
    </xf>
    <xf numFmtId="0" fontId="1" fillId="20" borderId="107" xfId="0" applyFont="1" applyFill="1" applyBorder="1" applyAlignment="1">
      <alignment horizontal="left" vertical="center"/>
    </xf>
    <xf numFmtId="0" fontId="1" fillId="7" borderId="140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left" vertical="center"/>
    </xf>
    <xf numFmtId="0" fontId="1" fillId="7" borderId="107" xfId="0" applyFont="1" applyFill="1" applyBorder="1" applyAlignment="1">
      <alignment horizontal="left" vertical="center"/>
    </xf>
    <xf numFmtId="0" fontId="3" fillId="10" borderId="158" xfId="0" applyFont="1" applyFill="1" applyBorder="1" applyAlignment="1">
      <alignment horizontal="center" vertical="center" wrapText="1"/>
    </xf>
    <xf numFmtId="0" fontId="3" fillId="10" borderId="70" xfId="0" applyFont="1" applyFill="1" applyBorder="1" applyAlignment="1">
      <alignment horizontal="center" vertical="center" wrapText="1"/>
    </xf>
    <xf numFmtId="0" fontId="3" fillId="9" borderId="68" xfId="0" applyFont="1" applyFill="1" applyBorder="1" applyAlignment="1">
      <alignment horizontal="center" vertical="center" wrapText="1"/>
    </xf>
    <xf numFmtId="0" fontId="2" fillId="11" borderId="52" xfId="0" applyFont="1" applyFill="1" applyBorder="1" applyAlignment="1">
      <alignment horizontal="center" vertical="center" wrapText="1"/>
    </xf>
    <xf numFmtId="0" fontId="2" fillId="11" borderId="60" xfId="0" applyFont="1" applyFill="1" applyBorder="1" applyAlignment="1">
      <alignment horizontal="center" vertical="center" wrapText="1"/>
    </xf>
    <xf numFmtId="0" fontId="2" fillId="11" borderId="159" xfId="0" applyFont="1" applyFill="1" applyBorder="1" applyAlignment="1">
      <alignment horizontal="center" vertical="center"/>
    </xf>
    <xf numFmtId="0" fontId="2" fillId="11" borderId="157" xfId="0" applyFont="1" applyFill="1" applyBorder="1" applyAlignment="1">
      <alignment horizontal="center" vertical="center"/>
    </xf>
    <xf numFmtId="0" fontId="3" fillId="9" borderId="53" xfId="0" applyFont="1" applyFill="1" applyBorder="1" applyAlignment="1">
      <alignment horizontal="center" vertical="center" wrapText="1"/>
    </xf>
    <xf numFmtId="0" fontId="3" fillId="9" borderId="57" xfId="0" applyFont="1" applyFill="1" applyBorder="1" applyAlignment="1">
      <alignment horizontal="center" vertical="center" wrapText="1"/>
    </xf>
    <xf numFmtId="0" fontId="3" fillId="9" borderId="59" xfId="0" applyFont="1" applyFill="1" applyBorder="1" applyAlignment="1">
      <alignment horizontal="center" vertical="center" wrapText="1"/>
    </xf>
    <xf numFmtId="0" fontId="2" fillId="11" borderId="109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 vertical="center"/>
    </xf>
    <xf numFmtId="0" fontId="2" fillId="11" borderId="54" xfId="0" applyFont="1" applyFill="1" applyBorder="1" applyAlignment="1">
      <alignment horizontal="center" vertical="center"/>
    </xf>
    <xf numFmtId="0" fontId="2" fillId="11" borderId="55" xfId="0" applyFont="1" applyFill="1" applyBorder="1" applyAlignment="1">
      <alignment horizontal="center" vertical="center"/>
    </xf>
    <xf numFmtId="0" fontId="2" fillId="11" borderId="56" xfId="0" applyFont="1" applyFill="1" applyBorder="1" applyAlignment="1">
      <alignment horizontal="center" vertical="center"/>
    </xf>
    <xf numFmtId="0" fontId="59" fillId="13" borderId="233" xfId="0" applyFont="1" applyFill="1" applyBorder="1" applyAlignment="1">
      <alignment horizontal="center" vertical="center"/>
    </xf>
    <xf numFmtId="0" fontId="11" fillId="24" borderId="0" xfId="0" applyFont="1" applyFill="1" applyBorder="1" applyAlignment="1">
      <alignment horizontal="left" vertical="center"/>
    </xf>
    <xf numFmtId="0" fontId="11" fillId="25" borderId="0" xfId="0" applyFont="1" applyFill="1" applyBorder="1" applyAlignment="1">
      <alignment horizontal="left" vertical="center"/>
    </xf>
    <xf numFmtId="0" fontId="2" fillId="26" borderId="0" xfId="0" applyFont="1" applyFill="1" applyBorder="1" applyAlignment="1">
      <alignment horizontal="left" vertical="center"/>
    </xf>
    <xf numFmtId="0" fontId="2" fillId="21" borderId="143" xfId="0" applyFont="1" applyFill="1" applyBorder="1" applyAlignment="1">
      <alignment horizontal="left" vertical="center"/>
    </xf>
    <xf numFmtId="0" fontId="0" fillId="0" borderId="42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/>
    </xf>
    <xf numFmtId="43" fontId="14" fillId="20" borderId="0" xfId="8" applyFont="1" applyFill="1" applyBorder="1" applyAlignment="1" applyProtection="1">
      <alignment horizontal="center" vertical="center"/>
      <protection locked="0"/>
    </xf>
    <xf numFmtId="0" fontId="36" fillId="7" borderId="0" xfId="0" applyFont="1" applyFill="1" applyBorder="1" applyAlignment="1" applyProtection="1">
      <alignment horizontal="center" vertical="center"/>
      <protection locked="0"/>
    </xf>
    <xf numFmtId="0" fontId="36" fillId="7" borderId="49" xfId="0" applyFont="1" applyFill="1" applyBorder="1" applyAlignment="1" applyProtection="1">
      <alignment horizontal="center" vertical="center"/>
      <protection locked="0"/>
    </xf>
    <xf numFmtId="0" fontId="0" fillId="0" borderId="190" xfId="0" applyFont="1" applyBorder="1" applyAlignment="1" applyProtection="1">
      <alignment horizontal="center" vertical="center"/>
    </xf>
    <xf numFmtId="0" fontId="0" fillId="0" borderId="189" xfId="0" applyFont="1" applyBorder="1" applyAlignment="1" applyProtection="1">
      <alignment horizontal="center" vertical="center"/>
    </xf>
    <xf numFmtId="0" fontId="0" fillId="18" borderId="147" xfId="0" applyFont="1" applyFill="1" applyBorder="1" applyAlignment="1" applyProtection="1">
      <alignment horizontal="center" vertical="center" wrapText="1"/>
    </xf>
    <xf numFmtId="0" fontId="0" fillId="18" borderId="88" xfId="0" applyFont="1" applyFill="1" applyBorder="1" applyAlignment="1" applyProtection="1">
      <alignment horizontal="center" vertical="center" wrapText="1"/>
    </xf>
    <xf numFmtId="0" fontId="0" fillId="18" borderId="146" xfId="0" applyFont="1" applyFill="1" applyBorder="1" applyAlignment="1" applyProtection="1">
      <alignment horizontal="center" vertical="center" wrapText="1"/>
    </xf>
    <xf numFmtId="0" fontId="0" fillId="18" borderId="89" xfId="0" applyFont="1" applyFill="1" applyBorder="1" applyAlignment="1" applyProtection="1">
      <alignment horizontal="center" vertical="center" wrapText="1"/>
    </xf>
    <xf numFmtId="0" fontId="55" fillId="27" borderId="143" xfId="0" applyFont="1" applyFill="1" applyBorder="1" applyAlignment="1" applyProtection="1">
      <alignment horizontal="left" vertical="center" indent="1"/>
      <protection locked="0"/>
    </xf>
    <xf numFmtId="9" fontId="55" fillId="27" borderId="143" xfId="0" applyNumberFormat="1" applyFont="1" applyFill="1" applyBorder="1" applyAlignment="1" applyProtection="1">
      <alignment horizontal="center" vertical="center"/>
      <protection locked="0"/>
    </xf>
    <xf numFmtId="0" fontId="55" fillId="25" borderId="0" xfId="0" applyFont="1" applyFill="1" applyBorder="1" applyAlignment="1" applyProtection="1">
      <alignment horizontal="left" vertical="center" indent="1"/>
      <protection locked="0"/>
    </xf>
    <xf numFmtId="9" fontId="55" fillId="25" borderId="0" xfId="0" applyNumberFormat="1" applyFont="1" applyFill="1" applyBorder="1" applyAlignment="1" applyProtection="1">
      <alignment horizontal="center" vertical="center"/>
      <protection locked="0"/>
    </xf>
    <xf numFmtId="3" fontId="55" fillId="13" borderId="143" xfId="0" applyNumberFormat="1" applyFont="1" applyFill="1" applyBorder="1" applyAlignment="1" applyProtection="1">
      <alignment horizontal="center" vertical="center"/>
      <protection locked="0"/>
    </xf>
    <xf numFmtId="9" fontId="55" fillId="13" borderId="143" xfId="0" applyNumberFormat="1" applyFont="1" applyFill="1" applyBorder="1" applyAlignment="1" applyProtection="1">
      <alignment horizontal="center" vertical="center"/>
      <protection locked="0"/>
    </xf>
    <xf numFmtId="0" fontId="55" fillId="24" borderId="0" xfId="0" applyFont="1" applyFill="1" applyBorder="1" applyAlignment="1" applyProtection="1">
      <alignment horizontal="left" vertical="center" indent="1"/>
      <protection locked="0"/>
    </xf>
    <xf numFmtId="9" fontId="55" fillId="24" borderId="0" xfId="0" applyNumberFormat="1" applyFont="1" applyFill="1" applyBorder="1" applyAlignment="1" applyProtection="1">
      <alignment horizontal="center" vertical="center"/>
      <protection locked="0"/>
    </xf>
    <xf numFmtId="0" fontId="2" fillId="13" borderId="139" xfId="10" applyFont="1" applyFill="1" applyBorder="1" applyAlignment="1" applyProtection="1">
      <alignment horizontal="center" vertical="center"/>
      <protection locked="0"/>
    </xf>
    <xf numFmtId="0" fontId="55" fillId="26" borderId="0" xfId="0" applyFont="1" applyFill="1" applyBorder="1" applyAlignment="1" applyProtection="1">
      <alignment horizontal="left" vertical="center" indent="1"/>
      <protection locked="0"/>
    </xf>
    <xf numFmtId="9" fontId="55" fillId="26" borderId="0" xfId="0" applyNumberFormat="1" applyFont="1" applyFill="1" applyBorder="1" applyAlignment="1" applyProtection="1">
      <alignment horizontal="center" vertical="center"/>
      <protection locked="0"/>
    </xf>
    <xf numFmtId="0" fontId="36" fillId="7" borderId="49" xfId="0" applyFont="1" applyFill="1" applyBorder="1" applyAlignment="1" applyProtection="1">
      <alignment horizontal="right" vertical="center" textRotation="90"/>
      <protection locked="0"/>
    </xf>
    <xf numFmtId="0" fontId="36" fillId="7" borderId="0" xfId="0" applyFont="1" applyFill="1" applyBorder="1" applyAlignment="1" applyProtection="1">
      <alignment horizontal="right" vertical="center" textRotation="90"/>
      <protection locked="0"/>
    </xf>
    <xf numFmtId="0" fontId="0" fillId="0" borderId="186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185" xfId="0" applyFont="1" applyBorder="1" applyAlignment="1" applyProtection="1">
      <alignment horizontal="center" vertical="center"/>
    </xf>
    <xf numFmtId="9" fontId="2" fillId="11" borderId="36" xfId="9" applyNumberFormat="1" applyFont="1" applyFill="1" applyBorder="1" applyAlignment="1" applyProtection="1">
      <alignment horizontal="center" vertical="center" textRotation="90" wrapText="1"/>
    </xf>
    <xf numFmtId="0" fontId="2" fillId="11" borderId="22" xfId="9" applyFont="1" applyFill="1" applyBorder="1" applyAlignment="1" applyProtection="1">
      <alignment horizontal="center" vertical="center" textRotation="90" wrapText="1"/>
    </xf>
    <xf numFmtId="0" fontId="2" fillId="11" borderId="40" xfId="9" applyFont="1" applyFill="1" applyBorder="1" applyAlignment="1" applyProtection="1">
      <alignment horizontal="center" vertical="center" textRotation="90" wrapText="1"/>
    </xf>
    <xf numFmtId="0" fontId="55" fillId="11" borderId="6" xfId="0" applyFont="1" applyFill="1" applyBorder="1" applyAlignment="1" applyProtection="1">
      <alignment horizontal="center" vertical="center"/>
    </xf>
    <xf numFmtId="0" fontId="55" fillId="11" borderId="7" xfId="0" applyFont="1" applyFill="1" applyBorder="1" applyAlignment="1" applyProtection="1">
      <alignment horizontal="center" vertical="center"/>
    </xf>
    <xf numFmtId="0" fontId="57" fillId="11" borderId="24" xfId="0" applyFont="1" applyFill="1" applyBorder="1" applyAlignment="1" applyProtection="1">
      <alignment horizontal="center" vertical="center"/>
    </xf>
    <xf numFmtId="0" fontId="57" fillId="11" borderId="25" xfId="0" applyFont="1" applyFill="1" applyBorder="1" applyAlignment="1" applyProtection="1">
      <alignment horizontal="center" vertical="center"/>
    </xf>
    <xf numFmtId="0" fontId="15" fillId="23" borderId="13" xfId="0" applyFont="1" applyFill="1" applyBorder="1" applyAlignment="1" applyProtection="1">
      <alignment horizontal="center" vertical="center"/>
    </xf>
    <xf numFmtId="0" fontId="15" fillId="23" borderId="14" xfId="0" applyFont="1" applyFill="1" applyBorder="1" applyAlignment="1" applyProtection="1">
      <alignment horizontal="center" vertical="center"/>
    </xf>
    <xf numFmtId="0" fontId="2" fillId="11" borderId="26" xfId="0" applyFont="1" applyFill="1" applyBorder="1" applyAlignment="1" applyProtection="1">
      <alignment horizontal="center" vertical="center" textRotation="90" wrapText="1"/>
    </xf>
    <xf numFmtId="0" fontId="2" fillId="11" borderId="22" xfId="0" applyFont="1" applyFill="1" applyBorder="1" applyAlignment="1" applyProtection="1">
      <alignment horizontal="center" vertical="center" textRotation="90" wrapText="1"/>
    </xf>
    <xf numFmtId="0" fontId="2" fillId="7" borderId="26" xfId="0" applyFont="1" applyFill="1" applyBorder="1" applyAlignment="1" applyProtection="1">
      <alignment horizontal="center" vertical="center" wrapText="1"/>
    </xf>
    <xf numFmtId="0" fontId="2" fillId="7" borderId="22" xfId="0" applyFont="1" applyFill="1" applyBorder="1" applyAlignment="1" applyProtection="1">
      <alignment horizontal="center" vertical="center" wrapText="1"/>
    </xf>
    <xf numFmtId="0" fontId="2" fillId="11" borderId="11" xfId="0" applyFont="1" applyFill="1" applyBorder="1" applyAlignment="1" applyProtection="1">
      <alignment horizontal="center" vertical="center" wrapText="1"/>
    </xf>
    <xf numFmtId="0" fontId="2" fillId="11" borderId="15" xfId="0" applyFont="1" applyFill="1" applyBorder="1" applyAlignment="1" applyProtection="1">
      <alignment horizontal="center" vertical="center" wrapText="1"/>
    </xf>
    <xf numFmtId="0" fontId="14" fillId="11" borderId="28" xfId="0" applyNumberFormat="1" applyFont="1" applyFill="1" applyBorder="1" applyAlignment="1" applyProtection="1">
      <alignment horizontal="center" vertical="center" wrapText="1"/>
    </xf>
    <xf numFmtId="0" fontId="14" fillId="11" borderId="67" xfId="0" applyNumberFormat="1" applyFont="1" applyFill="1" applyBorder="1" applyAlignment="1" applyProtection="1">
      <alignment horizontal="center" vertical="center" wrapText="1"/>
    </xf>
    <xf numFmtId="0" fontId="0" fillId="18" borderId="145" xfId="0" applyFont="1" applyFill="1" applyBorder="1" applyAlignment="1" applyProtection="1">
      <alignment horizontal="center" vertical="center" wrapText="1"/>
    </xf>
    <xf numFmtId="0" fontId="2" fillId="7" borderId="0" xfId="0" applyFont="1" applyFill="1" applyBorder="1" applyAlignment="1" applyProtection="1">
      <alignment horizontal="left" vertical="center"/>
    </xf>
    <xf numFmtId="0" fontId="2" fillId="7" borderId="2" xfId="0" applyFont="1" applyFill="1" applyBorder="1" applyAlignment="1" applyProtection="1">
      <alignment horizontal="left" vertical="center"/>
    </xf>
    <xf numFmtId="0" fontId="2" fillId="7" borderId="0" xfId="0" applyFont="1" applyFill="1" applyBorder="1" applyAlignment="1" applyProtection="1">
      <alignment horizontal="left" vertical="center"/>
      <protection locked="0"/>
    </xf>
    <xf numFmtId="0" fontId="23" fillId="7" borderId="0" xfId="0" applyFont="1" applyFill="1" applyAlignment="1" applyProtection="1">
      <alignment horizontal="center" vertical="center"/>
      <protection locked="0"/>
    </xf>
    <xf numFmtId="0" fontId="24" fillId="7" borderId="13" xfId="0" applyFont="1" applyFill="1" applyBorder="1" applyAlignment="1" applyProtection="1">
      <alignment horizontal="center" vertical="center"/>
    </xf>
    <xf numFmtId="0" fontId="24" fillId="7" borderId="14" xfId="0" applyFont="1" applyFill="1" applyBorder="1" applyAlignment="1" applyProtection="1">
      <alignment horizontal="center" vertical="center"/>
    </xf>
    <xf numFmtId="0" fontId="15" fillId="23" borderId="9" xfId="0" applyFont="1" applyFill="1" applyBorder="1" applyAlignment="1" applyProtection="1">
      <alignment horizontal="center" vertical="center" wrapText="1"/>
    </xf>
    <xf numFmtId="0" fontId="15" fillId="23" borderId="11" xfId="0" applyFont="1" applyFill="1" applyBorder="1" applyAlignment="1" applyProtection="1">
      <alignment horizontal="center" vertical="center" wrapText="1"/>
    </xf>
    <xf numFmtId="0" fontId="15" fillId="23" borderId="1" xfId="0" applyFont="1" applyFill="1" applyBorder="1" applyAlignment="1" applyProtection="1">
      <alignment horizontal="center" vertical="center" wrapText="1"/>
    </xf>
    <xf numFmtId="0" fontId="15" fillId="23" borderId="15" xfId="0" applyFont="1" applyFill="1" applyBorder="1" applyAlignment="1" applyProtection="1">
      <alignment horizontal="center" vertical="center" wrapText="1"/>
    </xf>
    <xf numFmtId="0" fontId="15" fillId="23" borderId="16" xfId="0" applyFont="1" applyFill="1" applyBorder="1" applyAlignment="1" applyProtection="1">
      <alignment horizontal="center" vertical="center" wrapText="1"/>
    </xf>
    <xf numFmtId="0" fontId="15" fillId="23" borderId="17" xfId="0" applyFont="1" applyFill="1" applyBorder="1" applyAlignment="1" applyProtection="1">
      <alignment horizontal="center" vertical="center" wrapText="1"/>
    </xf>
    <xf numFmtId="0" fontId="55" fillId="20" borderId="63" xfId="9" applyFont="1" applyFill="1" applyBorder="1" applyAlignment="1" applyProtection="1">
      <alignment horizontal="center" vertical="center" textRotation="90" wrapText="1"/>
    </xf>
    <xf numFmtId="0" fontId="55" fillId="20" borderId="34" xfId="9" applyFont="1" applyFill="1" applyBorder="1" applyAlignment="1" applyProtection="1">
      <alignment horizontal="center" vertical="center" textRotation="90" wrapText="1"/>
    </xf>
    <xf numFmtId="165" fontId="55" fillId="20" borderId="64" xfId="0" applyNumberFormat="1" applyFont="1" applyFill="1" applyBorder="1" applyAlignment="1" applyProtection="1">
      <alignment horizontal="center" vertical="center" textRotation="90" wrapText="1"/>
    </xf>
    <xf numFmtId="165" fontId="55" fillId="20" borderId="35" xfId="0" applyNumberFormat="1" applyFont="1" applyFill="1" applyBorder="1" applyAlignment="1" applyProtection="1">
      <alignment horizontal="center" vertical="center" textRotation="90" wrapText="1"/>
    </xf>
    <xf numFmtId="0" fontId="0" fillId="11" borderId="29" xfId="0" applyFont="1" applyFill="1" applyBorder="1" applyAlignment="1" applyProtection="1">
      <alignment horizontal="center" vertical="center" textRotation="90" wrapText="1"/>
    </xf>
    <xf numFmtId="0" fontId="0" fillId="11" borderId="32" xfId="0" applyFont="1" applyFill="1" applyBorder="1" applyAlignment="1" applyProtection="1">
      <alignment horizontal="center" vertical="center" textRotation="90" wrapText="1"/>
    </xf>
    <xf numFmtId="0" fontId="0" fillId="11" borderId="30" xfId="0" applyFont="1" applyFill="1" applyBorder="1" applyAlignment="1" applyProtection="1">
      <alignment horizontal="center" vertical="center" textRotation="90" wrapText="1"/>
    </xf>
    <xf numFmtId="0" fontId="0" fillId="11" borderId="33" xfId="0" applyFont="1" applyFill="1" applyBorder="1" applyAlignment="1" applyProtection="1">
      <alignment horizontal="center" vertical="center" textRotation="90" wrapText="1"/>
    </xf>
    <xf numFmtId="0" fontId="57" fillId="11" borderId="27" xfId="0" applyFont="1" applyFill="1" applyBorder="1" applyAlignment="1" applyProtection="1">
      <alignment horizontal="center" vertical="center"/>
    </xf>
    <xf numFmtId="0" fontId="2" fillId="11" borderId="26" xfId="9" applyFont="1" applyFill="1" applyBorder="1" applyAlignment="1" applyProtection="1">
      <alignment horizontal="center" vertical="center" textRotation="90" wrapText="1"/>
    </xf>
    <xf numFmtId="0" fontId="2" fillId="11" borderId="212" xfId="9" applyFont="1" applyFill="1" applyBorder="1" applyAlignment="1" applyProtection="1">
      <alignment horizontal="center" vertical="center" textRotation="90" wrapText="1"/>
    </xf>
    <xf numFmtId="0" fontId="0" fillId="11" borderId="28" xfId="0" applyFont="1" applyFill="1" applyBorder="1" applyAlignment="1" applyProtection="1">
      <alignment horizontal="center" vertical="center" textRotation="90" wrapText="1"/>
    </xf>
    <xf numFmtId="0" fontId="0" fillId="11" borderId="31" xfId="0" applyFont="1" applyFill="1" applyBorder="1" applyAlignment="1" applyProtection="1">
      <alignment horizontal="center" vertical="center" textRotation="90" wrapText="1"/>
    </xf>
    <xf numFmtId="0" fontId="2" fillId="11" borderId="10" xfId="9" applyFont="1" applyFill="1" applyBorder="1" applyAlignment="1" applyProtection="1">
      <alignment horizontal="center" vertical="center" textRotation="90" wrapText="1"/>
    </xf>
    <xf numFmtId="0" fontId="2" fillId="11" borderId="11" xfId="9" applyFont="1" applyFill="1" applyBorder="1" applyAlignment="1" applyProtection="1">
      <alignment horizontal="center" vertical="center" textRotation="90" wrapText="1"/>
    </xf>
    <xf numFmtId="0" fontId="2" fillId="11" borderId="0" xfId="9" applyFont="1" applyFill="1" applyBorder="1" applyAlignment="1" applyProtection="1">
      <alignment horizontal="center" vertical="center" textRotation="90" wrapText="1"/>
    </xf>
    <xf numFmtId="0" fontId="2" fillId="11" borderId="15" xfId="9" applyFont="1" applyFill="1" applyBorder="1" applyAlignment="1" applyProtection="1">
      <alignment horizontal="center" vertical="center" textRotation="90" wrapText="1"/>
    </xf>
    <xf numFmtId="0" fontId="2" fillId="11" borderId="197" xfId="9" applyFont="1" applyFill="1" applyBorder="1" applyAlignment="1" applyProtection="1">
      <alignment horizontal="center" vertical="center" textRotation="90" wrapText="1"/>
    </xf>
    <xf numFmtId="0" fontId="2" fillId="11" borderId="198" xfId="9" applyFont="1" applyFill="1" applyBorder="1" applyAlignment="1" applyProtection="1">
      <alignment horizontal="center" vertical="center" textRotation="90" wrapText="1"/>
    </xf>
    <xf numFmtId="1" fontId="14" fillId="20" borderId="1" xfId="0" applyNumberFormat="1" applyFont="1" applyFill="1" applyBorder="1" applyAlignment="1" applyProtection="1">
      <alignment horizontal="center" vertical="center" wrapText="1"/>
    </xf>
    <xf numFmtId="1" fontId="14" fillId="20" borderId="0" xfId="0" applyNumberFormat="1" applyFont="1" applyFill="1" applyBorder="1" applyAlignment="1" applyProtection="1">
      <alignment horizontal="center" vertical="center" wrapText="1"/>
    </xf>
    <xf numFmtId="1" fontId="14" fillId="20" borderId="15" xfId="0" applyNumberFormat="1" applyFont="1" applyFill="1" applyBorder="1" applyAlignment="1" applyProtection="1">
      <alignment horizontal="center" vertical="center" wrapText="1"/>
    </xf>
    <xf numFmtId="1" fontId="14" fillId="20" borderId="212" xfId="0" applyNumberFormat="1" applyFont="1" applyFill="1" applyBorder="1" applyAlignment="1" applyProtection="1">
      <alignment horizontal="center" vertical="center" wrapText="1"/>
    </xf>
    <xf numFmtId="1" fontId="14" fillId="20" borderId="38" xfId="0" applyNumberFormat="1" applyFont="1" applyFill="1" applyBorder="1" applyAlignment="1" applyProtection="1">
      <alignment horizontal="center" vertical="center" wrapText="1"/>
    </xf>
    <xf numFmtId="1" fontId="14" fillId="20" borderId="39" xfId="0" applyNumberFormat="1" applyFont="1" applyFill="1" applyBorder="1" applyAlignment="1" applyProtection="1">
      <alignment horizontal="center" vertical="center" wrapText="1"/>
    </xf>
    <xf numFmtId="0" fontId="2" fillId="26" borderId="0" xfId="0" applyFont="1" applyFill="1" applyBorder="1" applyAlignment="1" applyProtection="1">
      <alignment horizontal="left" vertical="center" indent="1"/>
      <protection locked="0"/>
    </xf>
    <xf numFmtId="9" fontId="2" fillId="26" borderId="0" xfId="0" applyNumberFormat="1" applyFont="1" applyFill="1" applyBorder="1" applyAlignment="1" applyProtection="1">
      <alignment horizontal="center" vertical="center"/>
      <protection locked="0"/>
    </xf>
    <xf numFmtId="0" fontId="57" fillId="11" borderId="23" xfId="0" applyFont="1" applyFill="1" applyBorder="1" applyAlignment="1" applyProtection="1">
      <alignment horizontal="center" vertical="center"/>
    </xf>
    <xf numFmtId="0" fontId="14" fillId="7" borderId="16" xfId="0" applyFont="1" applyFill="1" applyBorder="1" applyAlignment="1" applyProtection="1">
      <alignment horizontal="left" vertical="center"/>
    </xf>
    <xf numFmtId="0" fontId="14" fillId="7" borderId="2" xfId="0" applyFont="1" applyFill="1" applyBorder="1" applyAlignment="1" applyProtection="1">
      <alignment horizontal="left" vertical="center"/>
    </xf>
    <xf numFmtId="0" fontId="14" fillId="7" borderId="17" xfId="0" applyFont="1" applyFill="1" applyBorder="1" applyAlignment="1" applyProtection="1">
      <alignment horizontal="left" vertical="center"/>
    </xf>
    <xf numFmtId="0" fontId="14" fillId="20" borderId="16" xfId="0" applyFont="1" applyFill="1" applyBorder="1" applyAlignment="1" applyProtection="1">
      <alignment horizontal="left" vertical="center"/>
      <protection locked="0"/>
    </xf>
    <xf numFmtId="0" fontId="14" fillId="20" borderId="2" xfId="0" applyFont="1" applyFill="1" applyBorder="1" applyAlignment="1" applyProtection="1">
      <alignment horizontal="left" vertical="center"/>
      <protection locked="0"/>
    </xf>
    <xf numFmtId="0" fontId="14" fillId="20" borderId="17" xfId="0" applyFont="1" applyFill="1" applyBorder="1" applyAlignment="1" applyProtection="1">
      <alignment horizontal="left" vertical="center"/>
      <protection locked="0"/>
    </xf>
    <xf numFmtId="0" fontId="15" fillId="23" borderId="12" xfId="0" applyFont="1" applyFill="1" applyBorder="1" applyAlignment="1" applyProtection="1">
      <alignment horizontal="center" vertical="center"/>
    </xf>
    <xf numFmtId="0" fontId="2" fillId="11" borderId="37" xfId="9" applyFont="1" applyFill="1" applyBorder="1" applyAlignment="1" applyProtection="1">
      <alignment horizontal="center" vertical="center" textRotation="90" wrapText="1"/>
    </xf>
    <xf numFmtId="0" fontId="22" fillId="18" borderId="91" xfId="0" applyFont="1" applyFill="1" applyBorder="1" applyAlignment="1" applyProtection="1">
      <alignment horizontal="center" vertical="center" wrapText="1"/>
    </xf>
    <xf numFmtId="0" fontId="22" fillId="18" borderId="65" xfId="0" applyFont="1" applyFill="1" applyBorder="1" applyAlignment="1" applyProtection="1">
      <alignment horizontal="center" vertical="center" wrapText="1"/>
    </xf>
    <xf numFmtId="0" fontId="22" fillId="18" borderId="66" xfId="0" applyFont="1" applyFill="1" applyBorder="1" applyAlignment="1" applyProtection="1">
      <alignment horizontal="center" vertical="center" wrapText="1"/>
    </xf>
    <xf numFmtId="9" fontId="2" fillId="11" borderId="22" xfId="9" applyNumberFormat="1" applyFont="1" applyFill="1" applyBorder="1" applyAlignment="1" applyProtection="1">
      <alignment horizontal="center" vertical="center" textRotation="90" wrapText="1"/>
    </xf>
    <xf numFmtId="0" fontId="2" fillId="11" borderId="2" xfId="9" applyFont="1" applyFill="1" applyBorder="1" applyAlignment="1" applyProtection="1">
      <alignment horizontal="center" vertical="center" textRotation="90" wrapText="1"/>
    </xf>
    <xf numFmtId="0" fontId="2" fillId="11" borderId="17" xfId="9" applyFont="1" applyFill="1" applyBorder="1" applyAlignment="1" applyProtection="1">
      <alignment horizontal="center" vertical="center" textRotation="90" wrapText="1"/>
    </xf>
    <xf numFmtId="0" fontId="55" fillId="11" borderId="18" xfId="0" applyFont="1" applyFill="1" applyBorder="1" applyAlignment="1" applyProtection="1">
      <alignment horizontal="center" vertical="center"/>
    </xf>
    <xf numFmtId="0" fontId="22" fillId="18" borderId="187" xfId="0" applyFont="1" applyFill="1" applyBorder="1" applyAlignment="1" applyProtection="1">
      <alignment horizontal="center" vertical="center" wrapText="1"/>
    </xf>
    <xf numFmtId="0" fontId="22" fillId="18" borderId="149" xfId="0" applyFont="1" applyFill="1" applyBorder="1" applyAlignment="1" applyProtection="1">
      <alignment horizontal="center" vertical="center" wrapText="1"/>
    </xf>
    <xf numFmtId="0" fontId="22" fillId="18" borderId="188" xfId="0" applyFont="1" applyFill="1" applyBorder="1" applyAlignment="1" applyProtection="1">
      <alignment horizontal="center" vertical="center" wrapText="1"/>
    </xf>
    <xf numFmtId="0" fontId="2" fillId="11" borderId="26" xfId="0" applyFont="1" applyFill="1" applyBorder="1" applyAlignment="1" applyProtection="1">
      <alignment horizontal="center" vertical="center" wrapText="1"/>
    </xf>
    <xf numFmtId="0" fontId="2" fillId="11" borderId="22" xfId="0" applyFont="1" applyFill="1" applyBorder="1" applyAlignment="1" applyProtection="1">
      <alignment horizontal="center" vertical="center" wrapText="1"/>
    </xf>
    <xf numFmtId="0" fontId="14" fillId="11" borderId="29" xfId="0" applyNumberFormat="1" applyFont="1" applyFill="1" applyBorder="1" applyAlignment="1" applyProtection="1">
      <alignment horizontal="center" vertical="center" wrapText="1"/>
    </xf>
    <xf numFmtId="0" fontId="14" fillId="11" borderId="92" xfId="0" applyNumberFormat="1" applyFont="1" applyFill="1" applyBorder="1" applyAlignment="1" applyProtection="1">
      <alignment horizontal="center" vertical="center" wrapText="1"/>
    </xf>
    <xf numFmtId="0" fontId="22" fillId="18" borderId="148" xfId="0" applyFont="1" applyFill="1" applyBorder="1" applyAlignment="1" applyProtection="1">
      <alignment horizontal="center" vertical="center" wrapText="1"/>
    </xf>
    <xf numFmtId="0" fontId="22" fillId="18" borderId="150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2" fillId="7" borderId="16" xfId="0" applyFont="1" applyFill="1" applyBorder="1" applyAlignment="1" applyProtection="1">
      <alignment horizontal="center" vertical="center" wrapText="1"/>
    </xf>
    <xf numFmtId="0" fontId="24" fillId="7" borderId="10" xfId="0" applyFont="1" applyFill="1" applyBorder="1" applyAlignment="1" applyProtection="1">
      <alignment horizontal="center" vertical="center"/>
    </xf>
    <xf numFmtId="0" fontId="2" fillId="27" borderId="143" xfId="0" applyFont="1" applyFill="1" applyBorder="1" applyAlignment="1" applyProtection="1">
      <alignment horizontal="left" vertical="center" indent="1"/>
      <protection locked="0"/>
    </xf>
    <xf numFmtId="9" fontId="2" fillId="27" borderId="143" xfId="0" applyNumberFormat="1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 applyProtection="1">
      <alignment horizontal="center" vertical="center"/>
      <protection locked="0"/>
    </xf>
    <xf numFmtId="0" fontId="23" fillId="7" borderId="13" xfId="0" applyFont="1" applyFill="1" applyBorder="1" applyAlignment="1" applyProtection="1">
      <alignment horizontal="center" vertical="center"/>
      <protection locked="0"/>
    </xf>
    <xf numFmtId="0" fontId="23" fillId="7" borderId="14" xfId="0" applyFont="1" applyFill="1" applyBorder="1" applyAlignment="1" applyProtection="1">
      <alignment horizontal="center" vertical="center"/>
      <protection locked="0"/>
    </xf>
    <xf numFmtId="3" fontId="2" fillId="13" borderId="143" xfId="0" applyNumberFormat="1" applyFont="1" applyFill="1" applyBorder="1" applyAlignment="1" applyProtection="1">
      <alignment horizontal="center" vertical="center"/>
      <protection locked="0"/>
    </xf>
    <xf numFmtId="9" fontId="2" fillId="13" borderId="143" xfId="0" applyNumberFormat="1" applyFont="1" applyFill="1" applyBorder="1" applyAlignment="1" applyProtection="1">
      <alignment horizontal="center" vertical="center"/>
      <protection locked="0"/>
    </xf>
    <xf numFmtId="0" fontId="2" fillId="24" borderId="0" xfId="0" applyFont="1" applyFill="1" applyBorder="1" applyAlignment="1" applyProtection="1">
      <alignment horizontal="left" vertical="center" indent="1"/>
      <protection locked="0"/>
    </xf>
    <xf numFmtId="9" fontId="2" fillId="24" borderId="0" xfId="0" applyNumberFormat="1" applyFont="1" applyFill="1" applyBorder="1" applyAlignment="1" applyProtection="1">
      <alignment horizontal="center" vertical="center"/>
      <protection locked="0"/>
    </xf>
    <xf numFmtId="0" fontId="2" fillId="25" borderId="0" xfId="0" applyFont="1" applyFill="1" applyBorder="1" applyAlignment="1" applyProtection="1">
      <alignment horizontal="left" vertical="center" indent="1"/>
      <protection locked="0"/>
    </xf>
    <xf numFmtId="9" fontId="2" fillId="25" borderId="0" xfId="0" applyNumberFormat="1" applyFont="1" applyFill="1" applyBorder="1" applyAlignment="1" applyProtection="1">
      <alignment horizontal="center" vertical="center"/>
      <protection locked="0"/>
    </xf>
    <xf numFmtId="0" fontId="30" fillId="7" borderId="0" xfId="0" applyFont="1" applyFill="1" applyBorder="1" applyAlignment="1">
      <alignment horizontal="right" textRotation="90"/>
    </xf>
    <xf numFmtId="0" fontId="25" fillId="20" borderId="63" xfId="9" applyFont="1" applyFill="1" applyBorder="1" applyAlignment="1" applyProtection="1">
      <alignment horizontal="center" vertical="center" textRotation="90" wrapText="1"/>
    </xf>
    <xf numFmtId="0" fontId="25" fillId="20" borderId="34" xfId="9" applyFont="1" applyFill="1" applyBorder="1" applyAlignment="1" applyProtection="1">
      <alignment horizontal="center" vertical="center" textRotation="90" wrapText="1"/>
    </xf>
    <xf numFmtId="165" fontId="25" fillId="20" borderId="64" xfId="0" applyNumberFormat="1" applyFont="1" applyFill="1" applyBorder="1" applyAlignment="1" applyProtection="1">
      <alignment horizontal="center" vertical="center" textRotation="90" wrapText="1"/>
    </xf>
    <xf numFmtId="165" fontId="25" fillId="20" borderId="35" xfId="0" applyNumberFormat="1" applyFont="1" applyFill="1" applyBorder="1" applyAlignment="1" applyProtection="1">
      <alignment horizontal="center" vertical="center" textRotation="90" wrapText="1"/>
    </xf>
    <xf numFmtId="0" fontId="14" fillId="20" borderId="9" xfId="0" applyFont="1" applyFill="1" applyBorder="1" applyAlignment="1" applyProtection="1">
      <alignment horizontal="left" vertical="center"/>
    </xf>
    <xf numFmtId="0" fontId="14" fillId="20" borderId="10" xfId="0" applyFont="1" applyFill="1" applyBorder="1" applyAlignment="1" applyProtection="1">
      <alignment horizontal="left" vertical="center"/>
    </xf>
    <xf numFmtId="0" fontId="14" fillId="20" borderId="11" xfId="0" applyFont="1" applyFill="1" applyBorder="1" applyAlignment="1" applyProtection="1">
      <alignment horizontal="left" vertical="center"/>
    </xf>
    <xf numFmtId="0" fontId="14" fillId="7" borderId="1" xfId="0" applyFont="1" applyFill="1" applyBorder="1" applyAlignment="1" applyProtection="1">
      <alignment horizontal="left" vertical="center"/>
    </xf>
    <xf numFmtId="0" fontId="14" fillId="7" borderId="0" xfId="0" applyFont="1" applyFill="1" applyBorder="1" applyAlignment="1" applyProtection="1">
      <alignment horizontal="left" vertical="center"/>
    </xf>
    <xf numFmtId="0" fontId="14" fillId="20" borderId="1" xfId="0" applyFont="1" applyFill="1" applyBorder="1" applyAlignment="1" applyProtection="1">
      <alignment horizontal="left" vertical="center"/>
    </xf>
    <xf numFmtId="0" fontId="14" fillId="20" borderId="0" xfId="0" applyFont="1" applyFill="1" applyBorder="1" applyAlignment="1" applyProtection="1">
      <alignment horizontal="left" vertical="center"/>
    </xf>
    <xf numFmtId="0" fontId="14" fillId="20" borderId="15" xfId="0" applyFont="1" applyFill="1" applyBorder="1" applyAlignment="1" applyProtection="1">
      <alignment horizontal="left" vertical="center"/>
    </xf>
    <xf numFmtId="0" fontId="14" fillId="7" borderId="15" xfId="0" applyFont="1" applyFill="1" applyBorder="1" applyAlignment="1" applyProtection="1">
      <alignment horizontal="left" vertical="center"/>
    </xf>
    <xf numFmtId="0" fontId="1" fillId="7" borderId="80" xfId="0" applyFont="1" applyFill="1" applyBorder="1" applyAlignment="1">
      <alignment horizontal="left" vertical="center"/>
    </xf>
    <xf numFmtId="0" fontId="1" fillId="7" borderId="81" xfId="0" applyFont="1" applyFill="1" applyBorder="1" applyAlignment="1">
      <alignment horizontal="left" vertical="center"/>
    </xf>
    <xf numFmtId="0" fontId="1" fillId="7" borderId="80" xfId="0" applyFont="1" applyFill="1" applyBorder="1" applyAlignment="1">
      <alignment horizontal="left" vertical="center" wrapText="1"/>
    </xf>
    <xf numFmtId="0" fontId="1" fillId="7" borderId="81" xfId="0" applyFont="1" applyFill="1" applyBorder="1" applyAlignment="1">
      <alignment horizontal="left" vertical="center" wrapText="1"/>
    </xf>
    <xf numFmtId="0" fontId="18" fillId="22" borderId="0" xfId="0" applyFont="1" applyFill="1" applyBorder="1" applyAlignment="1">
      <alignment horizontal="center" vertical="center"/>
    </xf>
    <xf numFmtId="0" fontId="18" fillId="22" borderId="0" xfId="0" applyFont="1" applyFill="1" applyAlignment="1">
      <alignment horizontal="center" vertical="center"/>
    </xf>
    <xf numFmtId="0" fontId="31" fillId="7" borderId="0" xfId="11" applyFont="1" applyFill="1" applyBorder="1" applyAlignment="1">
      <alignment horizontal="center" vertical="center"/>
    </xf>
    <xf numFmtId="0" fontId="15" fillId="22" borderId="21" xfId="0" applyFont="1" applyFill="1" applyBorder="1" applyAlignment="1">
      <alignment horizontal="center" vertical="center"/>
    </xf>
    <xf numFmtId="0" fontId="15" fillId="22" borderId="0" xfId="0" applyFont="1" applyFill="1" applyBorder="1" applyAlignment="1">
      <alignment horizontal="center" vertical="center"/>
    </xf>
    <xf numFmtId="0" fontId="2" fillId="16" borderId="53" xfId="12" applyFont="1" applyFill="1" applyBorder="1" applyAlignment="1">
      <alignment horizontal="center" vertical="center"/>
    </xf>
    <xf numFmtId="0" fontId="14" fillId="20" borderId="1" xfId="0" applyFont="1" applyFill="1" applyBorder="1" applyAlignment="1">
      <alignment horizontal="left" vertical="center"/>
    </xf>
    <xf numFmtId="0" fontId="14" fillId="20" borderId="0" xfId="0" applyFont="1" applyFill="1" applyBorder="1" applyAlignment="1">
      <alignment horizontal="left" vertical="center"/>
    </xf>
    <xf numFmtId="0" fontId="14" fillId="20" borderId="15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left" vertical="center"/>
    </xf>
    <xf numFmtId="0" fontId="14" fillId="7" borderId="0" xfId="0" applyFont="1" applyFill="1" applyBorder="1" applyAlignment="1">
      <alignment horizontal="left" vertical="center"/>
    </xf>
    <xf numFmtId="0" fontId="14" fillId="7" borderId="15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5" xfId="0" applyFont="1" applyFill="1" applyBorder="1" applyAlignment="1">
      <alignment horizontal="left" vertical="center" wrapText="1"/>
    </xf>
    <xf numFmtId="0" fontId="14" fillId="20" borderId="16" xfId="0" applyFont="1" applyFill="1" applyBorder="1" applyAlignment="1">
      <alignment horizontal="left" vertical="center"/>
    </xf>
    <xf numFmtId="0" fontId="14" fillId="20" borderId="2" xfId="0" applyFont="1" applyFill="1" applyBorder="1" applyAlignment="1">
      <alignment horizontal="left" vertical="center"/>
    </xf>
    <xf numFmtId="0" fontId="14" fillId="20" borderId="17" xfId="0" applyFont="1" applyFill="1" applyBorder="1" applyAlignment="1">
      <alignment horizontal="left" vertical="center"/>
    </xf>
    <xf numFmtId="0" fontId="31" fillId="22" borderId="53" xfId="0" applyFont="1" applyFill="1" applyBorder="1" applyAlignment="1">
      <alignment horizontal="center" vertical="center"/>
    </xf>
    <xf numFmtId="0" fontId="39" fillId="7" borderId="0" xfId="11" applyFont="1" applyFill="1" applyBorder="1" applyAlignment="1">
      <alignment horizontal="left" vertical="center" wrapText="1"/>
    </xf>
    <xf numFmtId="0" fontId="40" fillId="7" borderId="0" xfId="11" applyFont="1" applyFill="1" applyBorder="1" applyAlignment="1">
      <alignment horizontal="center" vertical="center"/>
    </xf>
    <xf numFmtId="0" fontId="0" fillId="20" borderId="53" xfId="0" applyFill="1" applyBorder="1" applyAlignment="1">
      <alignment horizontal="left" vertical="center" wrapText="1"/>
    </xf>
    <xf numFmtId="0" fontId="19" fillId="13" borderId="57" xfId="0" applyFont="1" applyFill="1" applyBorder="1" applyAlignment="1">
      <alignment horizontal="center" vertical="center" wrapText="1"/>
    </xf>
    <xf numFmtId="0" fontId="19" fillId="13" borderId="59" xfId="0" applyFont="1" applyFill="1" applyBorder="1" applyAlignment="1">
      <alignment horizontal="center" vertical="center" wrapText="1"/>
    </xf>
    <xf numFmtId="0" fontId="19" fillId="13" borderId="82" xfId="0" applyFont="1" applyFill="1" applyBorder="1" applyAlignment="1">
      <alignment horizontal="center" vertical="center" wrapText="1"/>
    </xf>
    <xf numFmtId="0" fontId="19" fillId="13" borderId="53" xfId="0" applyFont="1" applyFill="1" applyBorder="1" applyAlignment="1">
      <alignment horizontal="center" vertical="center" wrapText="1"/>
    </xf>
    <xf numFmtId="0" fontId="14" fillId="13" borderId="53" xfId="0" applyFont="1" applyFill="1" applyBorder="1" applyAlignment="1">
      <alignment horizontal="center" vertical="center" wrapText="1"/>
    </xf>
    <xf numFmtId="0" fontId="14" fillId="13" borderId="57" xfId="0" applyFont="1" applyFill="1" applyBorder="1" applyAlignment="1">
      <alignment horizontal="center" vertical="center" wrapText="1"/>
    </xf>
    <xf numFmtId="0" fontId="19" fillId="13" borderId="69" xfId="0" applyFont="1" applyFill="1" applyBorder="1" applyAlignment="1">
      <alignment horizontal="center" vertical="center" wrapText="1"/>
    </xf>
    <xf numFmtId="0" fontId="19" fillId="13" borderId="0" xfId="0" applyFont="1" applyFill="1" applyBorder="1" applyAlignment="1">
      <alignment horizontal="center" vertical="center" wrapText="1"/>
    </xf>
    <xf numFmtId="0" fontId="19" fillId="13" borderId="183" xfId="0" applyFont="1" applyFill="1" applyBorder="1" applyAlignment="1">
      <alignment horizontal="center" vertical="center" wrapText="1"/>
    </xf>
    <xf numFmtId="0" fontId="19" fillId="13" borderId="68" xfId="0" applyFont="1" applyFill="1" applyBorder="1" applyAlignment="1">
      <alignment horizontal="center" vertical="center" wrapText="1"/>
    </xf>
    <xf numFmtId="0" fontId="19" fillId="13" borderId="201" xfId="0" applyFont="1" applyFill="1" applyBorder="1" applyAlignment="1">
      <alignment horizontal="center" vertical="center" wrapText="1"/>
    </xf>
    <xf numFmtId="0" fontId="38" fillId="15" borderId="207" xfId="0" applyFont="1" applyFill="1" applyBorder="1" applyAlignment="1">
      <alignment horizontal="center" vertical="center" wrapText="1"/>
    </xf>
    <xf numFmtId="0" fontId="38" fillId="15" borderId="183" xfId="0" applyFont="1" applyFill="1" applyBorder="1" applyAlignment="1">
      <alignment horizontal="center" vertical="center" wrapText="1"/>
    </xf>
    <xf numFmtId="0" fontId="38" fillId="15" borderId="205" xfId="0" applyFont="1" applyFill="1" applyBorder="1" applyAlignment="1">
      <alignment horizontal="center" vertical="center" wrapText="1"/>
    </xf>
    <xf numFmtId="0" fontId="38" fillId="15" borderId="99" xfId="0" applyFont="1" applyFill="1" applyBorder="1" applyAlignment="1">
      <alignment horizontal="center" vertical="center" wrapText="1"/>
    </xf>
    <xf numFmtId="0" fontId="38" fillId="15" borderId="206" xfId="0" applyFont="1" applyFill="1" applyBorder="1" applyAlignment="1">
      <alignment horizontal="center" vertical="center" wrapText="1"/>
    </xf>
    <xf numFmtId="0" fontId="38" fillId="15" borderId="70" xfId="0" applyFont="1" applyFill="1" applyBorder="1" applyAlignment="1">
      <alignment horizontal="center" vertical="center" wrapText="1"/>
    </xf>
    <xf numFmtId="0" fontId="38" fillId="15" borderId="182" xfId="0" applyFont="1" applyFill="1" applyBorder="1" applyAlignment="1">
      <alignment horizontal="center" vertical="center" wrapText="1"/>
    </xf>
    <xf numFmtId="0" fontId="38" fillId="15" borderId="78" xfId="0" applyFont="1" applyFill="1" applyBorder="1" applyAlignment="1">
      <alignment horizontal="center" vertical="center" wrapText="1"/>
    </xf>
    <xf numFmtId="0" fontId="2" fillId="13" borderId="180" xfId="0" applyFont="1" applyFill="1" applyBorder="1" applyAlignment="1">
      <alignment horizontal="left" vertical="center" indent="1"/>
    </xf>
    <xf numFmtId="0" fontId="2" fillId="13" borderId="177" xfId="0" applyFont="1" applyFill="1" applyBorder="1" applyAlignment="1">
      <alignment horizontal="left" vertical="center" indent="1"/>
    </xf>
    <xf numFmtId="0" fontId="2" fillId="13" borderId="178" xfId="0" applyFont="1" applyFill="1" applyBorder="1" applyAlignment="1">
      <alignment horizontal="left" vertical="center" indent="1"/>
    </xf>
    <xf numFmtId="0" fontId="19" fillId="13" borderId="181" xfId="0" applyFont="1" applyFill="1" applyBorder="1" applyAlignment="1">
      <alignment horizontal="center" vertical="center" wrapText="1"/>
    </xf>
    <xf numFmtId="0" fontId="19" fillId="13" borderId="179" xfId="0" applyFont="1" applyFill="1" applyBorder="1" applyAlignment="1">
      <alignment horizontal="center" vertical="center" wrapText="1"/>
    </xf>
    <xf numFmtId="0" fontId="2" fillId="16" borderId="226" xfId="0" applyFont="1" applyFill="1" applyBorder="1" applyAlignment="1">
      <alignment horizontal="center" vertical="center" wrapText="1"/>
    </xf>
    <xf numFmtId="0" fontId="2" fillId="16" borderId="214" xfId="0" applyFont="1" applyFill="1" applyBorder="1" applyAlignment="1">
      <alignment horizontal="center" vertical="center" wrapText="1"/>
    </xf>
    <xf numFmtId="0" fontId="18" fillId="27" borderId="224" xfId="0" applyFont="1" applyFill="1" applyBorder="1" applyAlignment="1">
      <alignment horizontal="center" vertical="center" wrapText="1"/>
    </xf>
    <xf numFmtId="0" fontId="18" fillId="27" borderId="225" xfId="0" applyFont="1" applyFill="1" applyBorder="1" applyAlignment="1">
      <alignment horizontal="center" vertical="center" wrapText="1"/>
    </xf>
    <xf numFmtId="0" fontId="14" fillId="26" borderId="223" xfId="0" applyFont="1" applyFill="1" applyBorder="1" applyAlignment="1">
      <alignment horizontal="center" vertical="center" wrapText="1"/>
    </xf>
    <xf numFmtId="0" fontId="14" fillId="26" borderId="224" xfId="0" applyFont="1" applyFill="1" applyBorder="1" applyAlignment="1">
      <alignment horizontal="center" vertical="center" wrapText="1"/>
    </xf>
    <xf numFmtId="0" fontId="14" fillId="26" borderId="225" xfId="0" applyFont="1" applyFill="1" applyBorder="1" applyAlignment="1">
      <alignment horizontal="center" vertical="center" wrapText="1"/>
    </xf>
    <xf numFmtId="0" fontId="18" fillId="25" borderId="223" xfId="0" applyFont="1" applyFill="1" applyBorder="1" applyAlignment="1">
      <alignment horizontal="center" vertical="center" wrapText="1"/>
    </xf>
    <xf numFmtId="0" fontId="18" fillId="25" borderId="224" xfId="0" applyFont="1" applyFill="1" applyBorder="1" applyAlignment="1">
      <alignment horizontal="center" vertical="center" wrapText="1"/>
    </xf>
    <xf numFmtId="0" fontId="18" fillId="24" borderId="223" xfId="0" applyFont="1" applyFill="1" applyBorder="1" applyAlignment="1">
      <alignment horizontal="center" vertical="center" wrapText="1"/>
    </xf>
    <xf numFmtId="0" fontId="18" fillId="24" borderId="224" xfId="0" applyFont="1" applyFill="1" applyBorder="1" applyAlignment="1">
      <alignment horizontal="center" vertical="center" wrapText="1"/>
    </xf>
    <xf numFmtId="0" fontId="60" fillId="0" borderId="223" xfId="0" applyFont="1" applyBorder="1" applyAlignment="1">
      <alignment horizontal="left" vertical="center" wrapText="1"/>
    </xf>
    <xf numFmtId="0" fontId="60" fillId="0" borderId="224" xfId="0" applyFont="1" applyBorder="1" applyAlignment="1">
      <alignment horizontal="left" vertical="center" wrapText="1"/>
    </xf>
    <xf numFmtId="0" fontId="60" fillId="0" borderId="225" xfId="0" applyFont="1" applyBorder="1" applyAlignment="1">
      <alignment horizontal="left" vertical="center" wrapText="1"/>
    </xf>
    <xf numFmtId="0" fontId="60" fillId="7" borderId="223" xfId="0" applyFont="1" applyFill="1" applyBorder="1" applyAlignment="1">
      <alignment horizontal="left" vertical="center" wrapText="1"/>
    </xf>
    <xf numFmtId="0" fontId="60" fillId="7" borderId="224" xfId="0" applyFont="1" applyFill="1" applyBorder="1" applyAlignment="1">
      <alignment horizontal="left" vertical="center" wrapText="1"/>
    </xf>
    <xf numFmtId="0" fontId="60" fillId="7" borderId="225" xfId="0" applyFont="1" applyFill="1" applyBorder="1" applyAlignment="1">
      <alignment horizontal="left" vertical="center" wrapText="1"/>
    </xf>
    <xf numFmtId="0" fontId="60" fillId="7" borderId="224" xfId="0" applyFont="1" applyFill="1" applyBorder="1" applyAlignment="1">
      <alignment horizontal="left" vertical="center"/>
    </xf>
    <xf numFmtId="0" fontId="60" fillId="7" borderId="225" xfId="0" applyFont="1" applyFill="1" applyBorder="1" applyAlignment="1">
      <alignment horizontal="left" vertical="center"/>
    </xf>
    <xf numFmtId="0" fontId="49" fillId="22" borderId="0" xfId="0" applyFont="1" applyFill="1" applyBorder="1" applyAlignment="1">
      <alignment horizontal="center" vertical="center"/>
    </xf>
    <xf numFmtId="0" fontId="49" fillId="23" borderId="0" xfId="0" applyFont="1" applyFill="1" applyBorder="1" applyAlignment="1">
      <alignment horizontal="center" vertical="center"/>
    </xf>
    <xf numFmtId="0" fontId="11" fillId="23" borderId="111" xfId="0" applyFont="1" applyFill="1" applyBorder="1" applyAlignment="1">
      <alignment horizontal="center" vertical="center" wrapText="1"/>
    </xf>
    <xf numFmtId="0" fontId="18" fillId="22" borderId="0" xfId="0" applyFont="1" applyFill="1" applyBorder="1" applyAlignment="1">
      <alignment horizontal="center" vertical="center" wrapText="1"/>
    </xf>
    <xf numFmtId="0" fontId="50" fillId="13" borderId="9" xfId="0" applyFont="1" applyFill="1" applyBorder="1" applyAlignment="1">
      <alignment horizontal="center" vertical="center" textRotation="90"/>
    </xf>
    <xf numFmtId="0" fontId="50" fillId="13" borderId="1" xfId="0" applyFont="1" applyFill="1" applyBorder="1" applyAlignment="1">
      <alignment horizontal="center" vertical="center" textRotation="90"/>
    </xf>
    <xf numFmtId="0" fontId="50" fillId="13" borderId="16" xfId="0" applyFont="1" applyFill="1" applyBorder="1" applyAlignment="1">
      <alignment horizontal="center" vertical="center" textRotation="9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</cellXfs>
  <cellStyles count="14">
    <cellStyle name="Alto Neg" xfId="1"/>
    <cellStyle name="Baixo Neg" xfId="2"/>
    <cellStyle name="Excel Built-in Normal" xfId="3"/>
    <cellStyle name="Extremo Neg" xfId="4"/>
    <cellStyle name="Médio Neg" xfId="5"/>
    <cellStyle name="Moeda 2" xfId="13"/>
    <cellStyle name="Normal" xfId="0" builtinId="0"/>
    <cellStyle name="Normal 2" xfId="11"/>
    <cellStyle name="Normal 3 2" xfId="12"/>
    <cellStyle name="Normal_SHEET" xfId="10"/>
    <cellStyle name="Normal_Warnaco BS Risk Assessment Rev A" xfId="9"/>
    <cellStyle name="Sem título1" xfId="6"/>
    <cellStyle name="Sem título2" xfId="7"/>
    <cellStyle name="Separador de milhares 10 2" xfId="8"/>
  </cellStyles>
  <dxfs count="56"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99CC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669900"/>
        </patternFill>
      </fill>
    </dxf>
    <dxf>
      <fill>
        <patternFill>
          <bgColor rgb="FF336600"/>
        </patternFill>
      </fill>
    </dxf>
    <dxf>
      <fill>
        <patternFill>
          <bgColor rgb="FF0080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669900"/>
        </patternFill>
      </fill>
    </dxf>
    <dxf>
      <fill>
        <patternFill>
          <bgColor rgb="FF336600"/>
        </patternFill>
      </fill>
    </dxf>
    <dxf>
      <fill>
        <patternFill>
          <bgColor rgb="FF0080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669900"/>
        </patternFill>
      </fill>
    </dxf>
    <dxf>
      <fill>
        <patternFill>
          <bgColor rgb="FF336600"/>
        </patternFill>
      </fill>
    </dxf>
    <dxf>
      <fill>
        <patternFill>
          <bgColor rgb="FF0080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669900"/>
        </patternFill>
      </fill>
    </dxf>
    <dxf>
      <fill>
        <patternFill>
          <bgColor rgb="FF336600"/>
        </patternFill>
      </fill>
    </dxf>
    <dxf>
      <fill>
        <patternFill>
          <bgColor rgb="FF0080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669900"/>
        </patternFill>
      </fill>
    </dxf>
    <dxf>
      <fill>
        <patternFill>
          <bgColor rgb="FF336600"/>
        </patternFill>
      </fill>
    </dxf>
    <dxf>
      <fill>
        <patternFill>
          <bgColor rgb="FF008000"/>
        </patternFill>
      </fill>
    </dxf>
    <dxf>
      <fill>
        <patternFill>
          <bgColor rgb="FF99CC00"/>
        </patternFill>
      </fill>
    </dxf>
    <dxf>
      <font>
        <color rgb="FF006666"/>
      </font>
    </dxf>
    <dxf>
      <font>
        <color auto="1"/>
      </font>
      <fill>
        <patternFill>
          <fgColor rgb="FF92D050"/>
        </patternFill>
      </fill>
    </dxf>
    <dxf>
      <fill>
        <patternFill>
          <fgColor rgb="FF006666"/>
        </patternFill>
      </fill>
    </dxf>
    <dxf>
      <fill>
        <patternFill>
          <f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420E"/>
      <rgbColor rgb="00666699"/>
      <rgbColor rgb="00969696"/>
      <rgbColor rgb="00003366"/>
      <rgbColor rgb="00579D1C"/>
      <rgbColor rgb="00003300"/>
      <rgbColor rgb="00333300"/>
      <rgbColor rgb="00993300"/>
      <rgbColor rgb="00993366"/>
      <rgbColor rgb="00333399"/>
      <rgbColor rgb="00333333"/>
    </indexedColors>
    <mruColors>
      <color rgb="FF99CC00"/>
      <color rgb="FFFF4343"/>
      <color rgb="FF00CC66"/>
      <color rgb="FFFFE181"/>
      <color rgb="FF004600"/>
      <color rgb="FF008000"/>
      <color rgb="FF669900"/>
      <color rgb="FF003A00"/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342900</xdr:colOff>
      <xdr:row>79</xdr:row>
      <xdr:rowOff>114300</xdr:rowOff>
    </xdr:from>
    <xdr:to>
      <xdr:col>24</xdr:col>
      <xdr:colOff>523875</xdr:colOff>
      <xdr:row>79</xdr:row>
      <xdr:rowOff>276225</xdr:rowOff>
    </xdr:to>
    <xdr:sp macro="" textlink="">
      <xdr:nvSpPr>
        <xdr:cNvPr id="2" name="Oval 14"/>
        <xdr:cNvSpPr>
          <a:spLocks noChangeArrowheads="1"/>
        </xdr:cNvSpPr>
      </xdr:nvSpPr>
      <xdr:spPr bwMode="auto">
        <a:xfrm>
          <a:off x="25993725" y="3524250"/>
          <a:ext cx="180975" cy="16192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342900</xdr:colOff>
      <xdr:row>80</xdr:row>
      <xdr:rowOff>114300</xdr:rowOff>
    </xdr:from>
    <xdr:to>
      <xdr:col>24</xdr:col>
      <xdr:colOff>523875</xdr:colOff>
      <xdr:row>80</xdr:row>
      <xdr:rowOff>276225</xdr:rowOff>
    </xdr:to>
    <xdr:sp macro="" textlink="">
      <xdr:nvSpPr>
        <xdr:cNvPr id="3" name="Oval 15"/>
        <xdr:cNvSpPr>
          <a:spLocks noChangeArrowheads="1"/>
        </xdr:cNvSpPr>
      </xdr:nvSpPr>
      <xdr:spPr bwMode="auto">
        <a:xfrm>
          <a:off x="25993725" y="3952875"/>
          <a:ext cx="180975" cy="161925"/>
        </a:xfrm>
        <a:prstGeom prst="ellipse">
          <a:avLst/>
        </a:prstGeom>
        <a:solidFill>
          <a:srgbClr val="00FF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342900</xdr:colOff>
      <xdr:row>82</xdr:row>
      <xdr:rowOff>114300</xdr:rowOff>
    </xdr:from>
    <xdr:to>
      <xdr:col>24</xdr:col>
      <xdr:colOff>523875</xdr:colOff>
      <xdr:row>82</xdr:row>
      <xdr:rowOff>276225</xdr:rowOff>
    </xdr:to>
    <xdr:sp macro="" textlink="">
      <xdr:nvSpPr>
        <xdr:cNvPr id="4" name="Oval 16"/>
        <xdr:cNvSpPr>
          <a:spLocks noChangeArrowheads="1"/>
        </xdr:cNvSpPr>
      </xdr:nvSpPr>
      <xdr:spPr bwMode="auto">
        <a:xfrm>
          <a:off x="25993725" y="4810125"/>
          <a:ext cx="180975" cy="161925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342900</xdr:colOff>
      <xdr:row>81</xdr:row>
      <xdr:rowOff>114300</xdr:rowOff>
    </xdr:from>
    <xdr:to>
      <xdr:col>24</xdr:col>
      <xdr:colOff>523875</xdr:colOff>
      <xdr:row>81</xdr:row>
      <xdr:rowOff>276225</xdr:rowOff>
    </xdr:to>
    <xdr:sp macro="" textlink="">
      <xdr:nvSpPr>
        <xdr:cNvPr id="5" name="Oval 17"/>
        <xdr:cNvSpPr>
          <a:spLocks noChangeArrowheads="1"/>
        </xdr:cNvSpPr>
      </xdr:nvSpPr>
      <xdr:spPr bwMode="auto">
        <a:xfrm>
          <a:off x="25993725" y="4381500"/>
          <a:ext cx="180975" cy="161925"/>
        </a:xfrm>
        <a:prstGeom prst="ellipse">
          <a:avLst/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342900</xdr:colOff>
      <xdr:row>14</xdr:row>
      <xdr:rowOff>114300</xdr:rowOff>
    </xdr:from>
    <xdr:to>
      <xdr:col>17</xdr:col>
      <xdr:colOff>523875</xdr:colOff>
      <xdr:row>14</xdr:row>
      <xdr:rowOff>276225</xdr:rowOff>
    </xdr:to>
    <xdr:sp macro="" textlink="">
      <xdr:nvSpPr>
        <xdr:cNvPr id="2" name="Oval 14"/>
        <xdr:cNvSpPr>
          <a:spLocks noChangeArrowheads="1"/>
        </xdr:cNvSpPr>
      </xdr:nvSpPr>
      <xdr:spPr bwMode="auto">
        <a:xfrm>
          <a:off x="14449425" y="3524250"/>
          <a:ext cx="180975" cy="161925"/>
        </a:xfrm>
        <a:prstGeom prst="ellipse">
          <a:avLst/>
        </a:prstGeom>
        <a:solidFill>
          <a:srgbClr val="FFE18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342900</xdr:colOff>
      <xdr:row>15</xdr:row>
      <xdr:rowOff>114300</xdr:rowOff>
    </xdr:from>
    <xdr:to>
      <xdr:col>17</xdr:col>
      <xdr:colOff>523875</xdr:colOff>
      <xdr:row>15</xdr:row>
      <xdr:rowOff>276225</xdr:rowOff>
    </xdr:to>
    <xdr:sp macro="" textlink="">
      <xdr:nvSpPr>
        <xdr:cNvPr id="3" name="Oval 15"/>
        <xdr:cNvSpPr>
          <a:spLocks noChangeArrowheads="1"/>
        </xdr:cNvSpPr>
      </xdr:nvSpPr>
      <xdr:spPr bwMode="auto">
        <a:xfrm>
          <a:off x="14449425" y="3952875"/>
          <a:ext cx="180975" cy="161925"/>
        </a:xfrm>
        <a:prstGeom prst="ellipse">
          <a:avLst/>
        </a:prstGeom>
        <a:solidFill>
          <a:srgbClr val="00CC6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342900</xdr:colOff>
      <xdr:row>16</xdr:row>
      <xdr:rowOff>114300</xdr:rowOff>
    </xdr:from>
    <xdr:to>
      <xdr:col>17</xdr:col>
      <xdr:colOff>523875</xdr:colOff>
      <xdr:row>16</xdr:row>
      <xdr:rowOff>276225</xdr:rowOff>
    </xdr:to>
    <xdr:sp macro="" textlink="">
      <xdr:nvSpPr>
        <xdr:cNvPr id="4" name="Oval 16"/>
        <xdr:cNvSpPr>
          <a:spLocks noChangeArrowheads="1"/>
        </xdr:cNvSpPr>
      </xdr:nvSpPr>
      <xdr:spPr bwMode="auto">
        <a:xfrm>
          <a:off x="14449425" y="4810125"/>
          <a:ext cx="180975" cy="161925"/>
        </a:xfrm>
        <a:prstGeom prst="ellipse">
          <a:avLst/>
        </a:prstGeom>
        <a:solidFill>
          <a:srgbClr val="FF434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342900</xdr:colOff>
      <xdr:row>13</xdr:row>
      <xdr:rowOff>114300</xdr:rowOff>
    </xdr:from>
    <xdr:to>
      <xdr:col>17</xdr:col>
      <xdr:colOff>523875</xdr:colOff>
      <xdr:row>13</xdr:row>
      <xdr:rowOff>276225</xdr:rowOff>
    </xdr:to>
    <xdr:sp macro="" textlink="">
      <xdr:nvSpPr>
        <xdr:cNvPr id="5" name="Oval 14"/>
        <xdr:cNvSpPr>
          <a:spLocks noChangeArrowheads="1"/>
        </xdr:cNvSpPr>
      </xdr:nvSpPr>
      <xdr:spPr bwMode="auto">
        <a:xfrm>
          <a:off x="26026782" y="3957918"/>
          <a:ext cx="180975" cy="161925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6</xdr:row>
      <xdr:rowOff>116296</xdr:rowOff>
    </xdr:from>
    <xdr:to>
      <xdr:col>3</xdr:col>
      <xdr:colOff>1132992</xdr:colOff>
      <xdr:row>13</xdr:row>
      <xdr:rowOff>66675</xdr:rowOff>
    </xdr:to>
    <xdr:sp macro="" textlink="">
      <xdr:nvSpPr>
        <xdr:cNvPr id="48" name="Hexágono 47"/>
        <xdr:cNvSpPr/>
      </xdr:nvSpPr>
      <xdr:spPr>
        <a:xfrm>
          <a:off x="1838325" y="1411696"/>
          <a:ext cx="1199667" cy="1093379"/>
        </a:xfrm>
        <a:prstGeom prst="hexagon">
          <a:avLst>
            <a:gd name="adj" fmla="val 25000"/>
            <a:gd name="vf" fmla="val 115470"/>
          </a:avLst>
        </a:prstGeom>
        <a:solidFill>
          <a:schemeClr val="accent3">
            <a:lumMod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/>
            <a:t>   Evitar</a:t>
          </a:r>
        </a:p>
      </xdr:txBody>
    </xdr:sp>
    <xdr:clientData/>
  </xdr:twoCellAnchor>
  <xdr:twoCellAnchor>
    <xdr:from>
      <xdr:col>3</xdr:col>
      <xdr:colOff>877149</xdr:colOff>
      <xdr:row>3</xdr:row>
      <xdr:rowOff>57149</xdr:rowOff>
    </xdr:from>
    <xdr:to>
      <xdr:col>3</xdr:col>
      <xdr:colOff>2085975</xdr:colOff>
      <xdr:row>9</xdr:row>
      <xdr:rowOff>160379</xdr:rowOff>
    </xdr:to>
    <xdr:sp macro="" textlink="">
      <xdr:nvSpPr>
        <xdr:cNvPr id="49" name="Hexágono 48"/>
        <xdr:cNvSpPr/>
      </xdr:nvSpPr>
      <xdr:spPr>
        <a:xfrm>
          <a:off x="2782149" y="857249"/>
          <a:ext cx="1208826" cy="1084305"/>
        </a:xfrm>
        <a:prstGeom prst="hexagon">
          <a:avLst>
            <a:gd name="adj" fmla="val 25000"/>
            <a:gd name="vf" fmla="val 115470"/>
          </a:avLst>
        </a:prstGeom>
        <a:solidFill>
          <a:schemeClr val="accent3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/>
            <a:t>Mitigar</a:t>
          </a:r>
        </a:p>
      </xdr:txBody>
    </xdr:sp>
    <xdr:clientData/>
  </xdr:twoCellAnchor>
  <xdr:twoCellAnchor>
    <xdr:from>
      <xdr:col>3</xdr:col>
      <xdr:colOff>877148</xdr:colOff>
      <xdr:row>10</xdr:row>
      <xdr:rowOff>2827</xdr:rowOff>
    </xdr:from>
    <xdr:to>
      <xdr:col>3</xdr:col>
      <xdr:colOff>2085975</xdr:colOff>
      <xdr:row>16</xdr:row>
      <xdr:rowOff>66675</xdr:rowOff>
    </xdr:to>
    <xdr:sp macro="" textlink="">
      <xdr:nvSpPr>
        <xdr:cNvPr id="50" name="Hexágono 49"/>
        <xdr:cNvSpPr/>
      </xdr:nvSpPr>
      <xdr:spPr>
        <a:xfrm>
          <a:off x="2782148" y="1955452"/>
          <a:ext cx="1208827" cy="1044923"/>
        </a:xfrm>
        <a:prstGeom prst="hexagon">
          <a:avLst>
            <a:gd name="adj" fmla="val 25000"/>
            <a:gd name="vf" fmla="val 115470"/>
          </a:avLst>
        </a:prstGeom>
        <a:solidFill>
          <a:schemeClr val="accent3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rIns="0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>
              <a:solidFill>
                <a:sysClr val="windowText" lastClr="000000"/>
              </a:solidFill>
            </a:rPr>
            <a:t>transferir</a:t>
          </a:r>
        </a:p>
      </xdr:txBody>
    </xdr:sp>
    <xdr:clientData/>
  </xdr:twoCellAnchor>
  <xdr:twoCellAnchor>
    <xdr:from>
      <xdr:col>3</xdr:col>
      <xdr:colOff>1838293</xdr:colOff>
      <xdr:row>6</xdr:row>
      <xdr:rowOff>92066</xdr:rowOff>
    </xdr:from>
    <xdr:to>
      <xdr:col>3</xdr:col>
      <xdr:colOff>3038475</xdr:colOff>
      <xdr:row>13</xdr:row>
      <xdr:rowOff>66675</xdr:rowOff>
    </xdr:to>
    <xdr:sp macro="" textlink="">
      <xdr:nvSpPr>
        <xdr:cNvPr id="51" name="Hexágono 50"/>
        <xdr:cNvSpPr/>
      </xdr:nvSpPr>
      <xdr:spPr>
        <a:xfrm>
          <a:off x="3743293" y="1387466"/>
          <a:ext cx="1200182" cy="1117609"/>
        </a:xfrm>
        <a:prstGeom prst="hexagon">
          <a:avLst>
            <a:gd name="adj" fmla="val 25000"/>
            <a:gd name="vf" fmla="val 115470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>
              <a:solidFill>
                <a:sysClr val="windowText" lastClr="000000"/>
              </a:solidFill>
            </a:rPr>
            <a:t>Aceitar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36"/>
  <sheetViews>
    <sheetView showGridLines="0" workbookViewId="0">
      <selection activeCell="O25" sqref="O25"/>
    </sheetView>
  </sheetViews>
  <sheetFormatPr defaultRowHeight="12.75" x14ac:dyDescent="0.2"/>
  <sheetData>
    <row r="5" spans="2:10" x14ac:dyDescent="0.2">
      <c r="B5" s="461" t="s">
        <v>217</v>
      </c>
      <c r="C5" s="461"/>
      <c r="D5" s="461"/>
      <c r="E5" s="461"/>
      <c r="F5" s="461"/>
      <c r="G5" s="461"/>
      <c r="H5" s="461"/>
      <c r="I5" s="461"/>
      <c r="J5" s="461"/>
    </row>
    <row r="7" spans="2:10" ht="12.75" customHeight="1" x14ac:dyDescent="0.2">
      <c r="B7" s="462" t="s">
        <v>324</v>
      </c>
      <c r="C7" s="462"/>
      <c r="D7" s="462"/>
      <c r="E7" s="462"/>
      <c r="F7" s="462"/>
      <c r="G7" s="462"/>
      <c r="H7" s="462"/>
      <c r="I7" s="462"/>
      <c r="J7" s="462"/>
    </row>
    <row r="8" spans="2:10" x14ac:dyDescent="0.2">
      <c r="B8" s="462"/>
      <c r="C8" s="462"/>
      <c r="D8" s="462"/>
      <c r="E8" s="462"/>
      <c r="F8" s="462"/>
      <c r="G8" s="462"/>
      <c r="H8" s="462"/>
      <c r="I8" s="462"/>
      <c r="J8" s="462"/>
    </row>
    <row r="9" spans="2:10" x14ac:dyDescent="0.2">
      <c r="B9" s="462"/>
      <c r="C9" s="462"/>
      <c r="D9" s="462"/>
      <c r="E9" s="462"/>
      <c r="F9" s="462"/>
      <c r="G9" s="462"/>
      <c r="H9" s="462"/>
      <c r="I9" s="462"/>
      <c r="J9" s="462"/>
    </row>
    <row r="10" spans="2:10" x14ac:dyDescent="0.2">
      <c r="B10" s="462"/>
      <c r="C10" s="462"/>
      <c r="D10" s="462"/>
      <c r="E10" s="462"/>
      <c r="F10" s="462"/>
      <c r="G10" s="462"/>
      <c r="H10" s="462"/>
      <c r="I10" s="462"/>
      <c r="J10" s="462"/>
    </row>
    <row r="11" spans="2:10" x14ac:dyDescent="0.2">
      <c r="B11" s="462"/>
      <c r="C11" s="462"/>
      <c r="D11" s="462"/>
      <c r="E11" s="462"/>
      <c r="F11" s="462"/>
      <c r="G11" s="462"/>
      <c r="H11" s="462"/>
      <c r="I11" s="462"/>
      <c r="J11" s="462"/>
    </row>
    <row r="12" spans="2:10" ht="12" customHeight="1" x14ac:dyDescent="0.2">
      <c r="B12" s="462"/>
      <c r="C12" s="462"/>
      <c r="D12" s="462"/>
      <c r="E12" s="462"/>
      <c r="F12" s="462"/>
      <c r="G12" s="462"/>
      <c r="H12" s="462"/>
      <c r="I12" s="462"/>
      <c r="J12" s="462"/>
    </row>
    <row r="13" spans="2:10" x14ac:dyDescent="0.2">
      <c r="B13" s="224"/>
      <c r="C13" s="224"/>
      <c r="D13" s="224"/>
      <c r="E13" s="224"/>
      <c r="F13" s="224"/>
      <c r="G13" s="224"/>
      <c r="H13" s="224"/>
      <c r="I13" s="224"/>
      <c r="J13" s="224"/>
    </row>
    <row r="14" spans="2:10" ht="12.75" customHeight="1" x14ac:dyDescent="0.2">
      <c r="B14" s="463" t="s">
        <v>323</v>
      </c>
      <c r="C14" s="463"/>
      <c r="D14" s="463"/>
      <c r="E14" s="463"/>
      <c r="F14" s="463"/>
      <c r="G14" s="463"/>
      <c r="H14" s="463"/>
      <c r="I14" s="463"/>
      <c r="J14" s="463"/>
    </row>
    <row r="15" spans="2:10" x14ac:dyDescent="0.2">
      <c r="B15" s="463"/>
      <c r="C15" s="463"/>
      <c r="D15" s="463"/>
      <c r="E15" s="463"/>
      <c r="F15" s="463"/>
      <c r="G15" s="463"/>
      <c r="H15" s="463"/>
      <c r="I15" s="463"/>
      <c r="J15" s="463"/>
    </row>
    <row r="16" spans="2:10" x14ac:dyDescent="0.2">
      <c r="B16" s="463"/>
      <c r="C16" s="463"/>
      <c r="D16" s="463"/>
      <c r="E16" s="463"/>
      <c r="F16" s="463"/>
      <c r="G16" s="463"/>
      <c r="H16" s="463"/>
      <c r="I16" s="463"/>
      <c r="J16" s="463"/>
    </row>
    <row r="17" spans="2:10" x14ac:dyDescent="0.2">
      <c r="B17" s="463"/>
      <c r="C17" s="463"/>
      <c r="D17" s="463"/>
      <c r="E17" s="463"/>
      <c r="F17" s="463"/>
      <c r="G17" s="463"/>
      <c r="H17" s="463"/>
      <c r="I17" s="463"/>
      <c r="J17" s="463"/>
    </row>
    <row r="18" spans="2:10" x14ac:dyDescent="0.2">
      <c r="B18" s="463"/>
      <c r="C18" s="463"/>
      <c r="D18" s="463"/>
      <c r="E18" s="463"/>
      <c r="F18" s="463"/>
      <c r="G18" s="463"/>
      <c r="H18" s="463"/>
      <c r="I18" s="463"/>
      <c r="J18" s="463"/>
    </row>
    <row r="19" spans="2:10" x14ac:dyDescent="0.2">
      <c r="B19" s="458"/>
      <c r="C19" s="458"/>
      <c r="D19" s="458"/>
      <c r="E19" s="458"/>
      <c r="F19" s="458"/>
      <c r="G19" s="458"/>
      <c r="H19" s="458"/>
      <c r="I19" s="458"/>
      <c r="J19" s="458"/>
    </row>
    <row r="20" spans="2:10" ht="12.75" customHeight="1" x14ac:dyDescent="0.2">
      <c r="B20" s="460" t="s">
        <v>218</v>
      </c>
      <c r="C20" s="460"/>
      <c r="D20" s="460"/>
      <c r="E20" s="460"/>
      <c r="F20" s="460"/>
      <c r="G20" s="460"/>
      <c r="H20" s="460"/>
      <c r="I20" s="460"/>
      <c r="J20" s="460"/>
    </row>
    <row r="21" spans="2:10" x14ac:dyDescent="0.2">
      <c r="B21" s="460"/>
      <c r="C21" s="460"/>
      <c r="D21" s="460"/>
      <c r="E21" s="460"/>
      <c r="F21" s="460"/>
      <c r="G21" s="460"/>
      <c r="H21" s="460"/>
      <c r="I21" s="460"/>
      <c r="J21" s="460"/>
    </row>
    <row r="22" spans="2:10" x14ac:dyDescent="0.2">
      <c r="B22" s="460"/>
      <c r="C22" s="460"/>
      <c r="D22" s="460"/>
      <c r="E22" s="460"/>
      <c r="F22" s="460"/>
      <c r="G22" s="460"/>
      <c r="H22" s="460"/>
      <c r="I22" s="460"/>
      <c r="J22" s="460"/>
    </row>
    <row r="23" spans="2:10" x14ac:dyDescent="0.2">
      <c r="B23" s="460"/>
      <c r="C23" s="460"/>
      <c r="D23" s="460"/>
      <c r="E23" s="460"/>
      <c r="F23" s="460"/>
      <c r="G23" s="460"/>
      <c r="H23" s="460"/>
      <c r="I23" s="460"/>
      <c r="J23" s="460"/>
    </row>
    <row r="24" spans="2:10" ht="12.75" customHeight="1" x14ac:dyDescent="0.2">
      <c r="B24" s="460" t="s">
        <v>259</v>
      </c>
      <c r="C24" s="460"/>
      <c r="D24" s="460"/>
      <c r="E24" s="460"/>
      <c r="F24" s="460"/>
      <c r="G24" s="460"/>
      <c r="H24" s="460"/>
      <c r="I24" s="460"/>
      <c r="J24" s="460"/>
    </row>
    <row r="25" spans="2:10" x14ac:dyDescent="0.2">
      <c r="B25" s="460"/>
      <c r="C25" s="460"/>
      <c r="D25" s="460"/>
      <c r="E25" s="460"/>
      <c r="F25" s="460"/>
      <c r="G25" s="460"/>
      <c r="H25" s="460"/>
      <c r="I25" s="460"/>
      <c r="J25" s="460"/>
    </row>
    <row r="26" spans="2:10" x14ac:dyDescent="0.2">
      <c r="B26" s="460"/>
      <c r="C26" s="460"/>
      <c r="D26" s="460"/>
      <c r="E26" s="460"/>
      <c r="F26" s="460"/>
      <c r="G26" s="460"/>
      <c r="H26" s="460"/>
      <c r="I26" s="460"/>
      <c r="J26" s="460"/>
    </row>
    <row r="27" spans="2:10" x14ac:dyDescent="0.2">
      <c r="B27" s="460"/>
      <c r="C27" s="460"/>
      <c r="D27" s="460"/>
      <c r="E27" s="460"/>
      <c r="F27" s="460"/>
      <c r="G27" s="460"/>
      <c r="H27" s="460"/>
      <c r="I27" s="460"/>
      <c r="J27" s="460"/>
    </row>
    <row r="29" spans="2:10" ht="12.75" customHeight="1" x14ac:dyDescent="0.2">
      <c r="B29" s="459" t="s">
        <v>250</v>
      </c>
      <c r="C29" s="459"/>
      <c r="D29" s="459"/>
      <c r="E29" s="459"/>
      <c r="F29" s="459"/>
      <c r="G29" s="459"/>
      <c r="H29" s="459"/>
      <c r="I29" s="459"/>
      <c r="J29" s="459"/>
    </row>
    <row r="30" spans="2:10" x14ac:dyDescent="0.2">
      <c r="B30" s="459"/>
      <c r="C30" s="459"/>
      <c r="D30" s="459"/>
      <c r="E30" s="459"/>
      <c r="F30" s="459"/>
      <c r="G30" s="459"/>
      <c r="H30" s="459"/>
      <c r="I30" s="459"/>
      <c r="J30" s="459"/>
    </row>
    <row r="31" spans="2:10" x14ac:dyDescent="0.2">
      <c r="B31" s="459"/>
      <c r="C31" s="459"/>
      <c r="D31" s="459"/>
      <c r="E31" s="459"/>
      <c r="F31" s="459"/>
      <c r="G31" s="459"/>
      <c r="H31" s="459"/>
      <c r="I31" s="459"/>
      <c r="J31" s="459"/>
    </row>
    <row r="32" spans="2:10" x14ac:dyDescent="0.2">
      <c r="B32" s="265"/>
      <c r="C32" s="265"/>
      <c r="D32" s="265"/>
      <c r="E32" s="265"/>
      <c r="F32" s="265"/>
      <c r="G32" s="265"/>
      <c r="H32" s="265"/>
      <c r="I32" s="265"/>
      <c r="J32" s="265"/>
    </row>
    <row r="33" spans="2:10" x14ac:dyDescent="0.2">
      <c r="B33" s="460" t="s">
        <v>251</v>
      </c>
      <c r="C33" s="460"/>
      <c r="D33" s="460"/>
      <c r="E33" s="460"/>
      <c r="F33" s="460"/>
      <c r="G33" s="460"/>
      <c r="H33" s="460"/>
      <c r="I33" s="460"/>
      <c r="J33" s="460"/>
    </row>
    <row r="34" spans="2:10" x14ac:dyDescent="0.2">
      <c r="B34" s="460"/>
      <c r="C34" s="460"/>
      <c r="D34" s="460"/>
      <c r="E34" s="460"/>
      <c r="F34" s="460"/>
      <c r="G34" s="460"/>
      <c r="H34" s="460"/>
      <c r="I34" s="460"/>
      <c r="J34" s="460"/>
    </row>
    <row r="35" spans="2:10" x14ac:dyDescent="0.2">
      <c r="B35" s="460"/>
      <c r="C35" s="460"/>
      <c r="D35" s="460"/>
      <c r="E35" s="460"/>
      <c r="F35" s="460"/>
      <c r="G35" s="460"/>
      <c r="H35" s="460"/>
      <c r="I35" s="460"/>
      <c r="J35" s="460"/>
    </row>
    <row r="36" spans="2:10" x14ac:dyDescent="0.2">
      <c r="B36" s="460"/>
      <c r="C36" s="460"/>
      <c r="D36" s="460"/>
      <c r="E36" s="460"/>
      <c r="F36" s="460"/>
      <c r="G36" s="460"/>
      <c r="H36" s="460"/>
      <c r="I36" s="460"/>
      <c r="J36" s="460"/>
    </row>
  </sheetData>
  <mergeCells count="7">
    <mergeCell ref="B29:J31"/>
    <mergeCell ref="B33:J36"/>
    <mergeCell ref="B5:J5"/>
    <mergeCell ref="B7:J12"/>
    <mergeCell ref="B20:J23"/>
    <mergeCell ref="B24:J27"/>
    <mergeCell ref="B14:J18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49"/>
  <sheetViews>
    <sheetView topLeftCell="A28" workbookViewId="0">
      <selection activeCell="E39" sqref="E39"/>
    </sheetView>
  </sheetViews>
  <sheetFormatPr defaultRowHeight="12.75" x14ac:dyDescent="0.2"/>
  <cols>
    <col min="2" max="2" width="27.5703125" customWidth="1"/>
  </cols>
  <sheetData>
    <row r="7" spans="2:3" x14ac:dyDescent="0.2">
      <c r="B7" s="461" t="s">
        <v>200</v>
      </c>
      <c r="C7" s="461"/>
    </row>
    <row r="8" spans="2:3" x14ac:dyDescent="0.2">
      <c r="B8" s="757" t="s">
        <v>202</v>
      </c>
      <c r="C8" s="757"/>
    </row>
    <row r="9" spans="2:3" x14ac:dyDescent="0.2">
      <c r="B9" s="757" t="s">
        <v>201</v>
      </c>
      <c r="C9" s="757"/>
    </row>
    <row r="11" spans="2:3" x14ac:dyDescent="0.2">
      <c r="B11" s="461" t="s">
        <v>205</v>
      </c>
      <c r="C11" s="461"/>
    </row>
    <row r="12" spans="2:3" x14ac:dyDescent="0.2">
      <c r="B12" s="757" t="s">
        <v>206</v>
      </c>
      <c r="C12" s="757"/>
    </row>
    <row r="13" spans="2:3" x14ac:dyDescent="0.2">
      <c r="B13" s="757" t="s">
        <v>207</v>
      </c>
      <c r="C13" s="757"/>
    </row>
    <row r="15" spans="2:3" x14ac:dyDescent="0.2">
      <c r="B15" s="461" t="s">
        <v>214</v>
      </c>
      <c r="C15" s="461"/>
    </row>
    <row r="16" spans="2:3" x14ac:dyDescent="0.2">
      <c r="B16" s="757" t="s">
        <v>215</v>
      </c>
      <c r="C16" s="757"/>
    </row>
    <row r="17" spans="2:3" ht="12.75" customHeight="1" x14ac:dyDescent="0.2">
      <c r="B17" s="462" t="s">
        <v>216</v>
      </c>
      <c r="C17" s="462"/>
    </row>
    <row r="18" spans="2:3" x14ac:dyDescent="0.2">
      <c r="B18" s="462"/>
      <c r="C18" s="462"/>
    </row>
    <row r="19" spans="2:3" x14ac:dyDescent="0.2">
      <c r="B19" s="462"/>
      <c r="C19" s="462"/>
    </row>
    <row r="20" spans="2:3" x14ac:dyDescent="0.2">
      <c r="B20" s="462"/>
      <c r="C20" s="462"/>
    </row>
    <row r="21" spans="2:3" x14ac:dyDescent="0.2">
      <c r="B21" t="s">
        <v>221</v>
      </c>
    </row>
    <row r="22" spans="2:3" x14ac:dyDescent="0.2">
      <c r="B22" s="756" t="s">
        <v>222</v>
      </c>
      <c r="C22" s="756"/>
    </row>
    <row r="23" spans="2:3" x14ac:dyDescent="0.2">
      <c r="B23" s="756"/>
      <c r="C23" s="756"/>
    </row>
    <row r="25" spans="2:3" x14ac:dyDescent="0.2">
      <c r="B25" t="s">
        <v>225</v>
      </c>
    </row>
    <row r="26" spans="2:3" x14ac:dyDescent="0.2">
      <c r="B26" s="756" t="s">
        <v>226</v>
      </c>
      <c r="C26" s="756"/>
    </row>
    <row r="27" spans="2:3" x14ac:dyDescent="0.2">
      <c r="B27" s="756"/>
      <c r="C27" s="756"/>
    </row>
    <row r="29" spans="2:3" x14ac:dyDescent="0.2">
      <c r="B29" s="238" t="s">
        <v>247</v>
      </c>
    </row>
    <row r="30" spans="2:3" x14ac:dyDescent="0.2">
      <c r="B30" t="s">
        <v>248</v>
      </c>
    </row>
    <row r="31" spans="2:3" ht="12.75" customHeight="1" x14ac:dyDescent="0.2">
      <c r="B31" s="462" t="s">
        <v>249</v>
      </c>
      <c r="C31" s="462"/>
    </row>
    <row r="32" spans="2:3" x14ac:dyDescent="0.2">
      <c r="B32" s="462"/>
      <c r="C32" s="462"/>
    </row>
    <row r="33" spans="2:3" x14ac:dyDescent="0.2">
      <c r="B33" s="462"/>
      <c r="C33" s="462"/>
    </row>
    <row r="34" spans="2:3" x14ac:dyDescent="0.2">
      <c r="B34" s="462"/>
      <c r="C34" s="462"/>
    </row>
    <row r="35" spans="2:3" x14ac:dyDescent="0.2">
      <c r="B35" s="462"/>
      <c r="C35" s="462"/>
    </row>
    <row r="36" spans="2:3" x14ac:dyDescent="0.2">
      <c r="B36" s="462"/>
      <c r="C36" s="462"/>
    </row>
    <row r="37" spans="2:3" x14ac:dyDescent="0.2">
      <c r="B37" s="462"/>
      <c r="C37" s="462"/>
    </row>
    <row r="39" spans="2:3" x14ac:dyDescent="0.2">
      <c r="B39" t="s">
        <v>254</v>
      </c>
    </row>
    <row r="40" spans="2:3" x14ac:dyDescent="0.2">
      <c r="B40" s="756" t="s">
        <v>253</v>
      </c>
      <c r="C40" s="756"/>
    </row>
    <row r="41" spans="2:3" x14ac:dyDescent="0.2">
      <c r="B41" s="756"/>
      <c r="C41" s="756"/>
    </row>
    <row r="43" spans="2:3" x14ac:dyDescent="0.2">
      <c r="B43" t="s">
        <v>257</v>
      </c>
    </row>
    <row r="44" spans="2:3" x14ac:dyDescent="0.2">
      <c r="B44" s="756" t="s">
        <v>258</v>
      </c>
      <c r="C44" s="756"/>
    </row>
    <row r="45" spans="2:3" x14ac:dyDescent="0.2">
      <c r="B45" s="756"/>
      <c r="C45" s="756"/>
    </row>
    <row r="47" spans="2:3" x14ac:dyDescent="0.2">
      <c r="B47" t="s">
        <v>271</v>
      </c>
    </row>
    <row r="48" spans="2:3" x14ac:dyDescent="0.2">
      <c r="B48" s="756" t="s">
        <v>272</v>
      </c>
      <c r="C48" s="756"/>
    </row>
    <row r="49" spans="2:3" x14ac:dyDescent="0.2">
      <c r="B49" s="756"/>
      <c r="C49" s="756"/>
    </row>
  </sheetData>
  <sheetProtection algorithmName="SHA-512" hashValue="gPqq/qGrQ3xls6DaVpLlj9o4WsCqQiGUUHTW1I15UHysj6fk6qpRHbYgU7zmJAVg/12m9O/G2CcdDT/4kCKqoQ==" saltValue="NJ3t0O0sVyTjmt0MmkBJeQ==" spinCount="100000" sheet="1" objects="1" scenarios="1"/>
  <mergeCells count="15">
    <mergeCell ref="B48:C49"/>
    <mergeCell ref="B44:C45"/>
    <mergeCell ref="B40:C41"/>
    <mergeCell ref="B7:C7"/>
    <mergeCell ref="B17:C20"/>
    <mergeCell ref="B15:C15"/>
    <mergeCell ref="B16:C16"/>
    <mergeCell ref="B11:C11"/>
    <mergeCell ref="B12:C12"/>
    <mergeCell ref="B13:C13"/>
    <mergeCell ref="B31:C37"/>
    <mergeCell ref="B26:C27"/>
    <mergeCell ref="B22:C23"/>
    <mergeCell ref="B9:C9"/>
    <mergeCell ref="B8:C8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topLeftCell="A106" workbookViewId="0">
      <selection activeCell="C3" sqref="C3"/>
    </sheetView>
  </sheetViews>
  <sheetFormatPr defaultRowHeight="12.75" x14ac:dyDescent="0.2"/>
  <sheetData>
    <row r="3" spans="2:2" ht="18.75" x14ac:dyDescent="0.3">
      <c r="B3" s="2" t="s">
        <v>3</v>
      </c>
    </row>
  </sheetData>
  <customSheetViews>
    <customSheetView guid="{2DBB1777-3400-47E9-BA4F-DF33B1E9CB70}" state="hidden">
      <selection activeCell="B37" sqref="B37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1B4AE936-FA30-4AED-ABA3-0D66802EE8C5}" state="hidden">
      <selection activeCell="B37" sqref="B37"/>
      <pageMargins left="0.511811024" right="0.511811024" top="0.78740157499999996" bottom="0.78740157499999996" header="0.31496062000000002" footer="0.31496062000000002"/>
      <pageSetup paperSize="9" orientation="portrait" r:id="rId2"/>
    </customSheetView>
  </customSheetView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61"/>
  <sheetViews>
    <sheetView tabSelected="1" workbookViewId="0">
      <selection activeCell="A27" sqref="A27"/>
    </sheetView>
  </sheetViews>
  <sheetFormatPr defaultColWidth="9.140625" defaultRowHeight="12.75" x14ac:dyDescent="0.2"/>
  <cols>
    <col min="1" max="1" width="59.140625" style="11" customWidth="1"/>
    <col min="2" max="2" width="41.7109375" style="11" customWidth="1"/>
    <col min="3" max="3" width="30" style="11" customWidth="1"/>
    <col min="4" max="16384" width="9.140625" style="11"/>
  </cols>
  <sheetData>
    <row r="1" spans="1:3" x14ac:dyDescent="0.2">
      <c r="A1" s="465" t="s">
        <v>144</v>
      </c>
      <c r="B1" s="465"/>
      <c r="C1" s="465"/>
    </row>
    <row r="2" spans="1:3" ht="13.5" customHeight="1" x14ac:dyDescent="0.2">
      <c r="A2" s="466"/>
      <c r="B2" s="466"/>
      <c r="C2" s="466"/>
    </row>
    <row r="3" spans="1:3" ht="12.75" customHeight="1" x14ac:dyDescent="0.2">
      <c r="A3" s="294" t="s">
        <v>98</v>
      </c>
      <c r="B3" s="470"/>
      <c r="C3" s="470"/>
    </row>
    <row r="4" spans="1:3" ht="12.75" customHeight="1" x14ac:dyDescent="0.2">
      <c r="A4" s="295" t="s">
        <v>145</v>
      </c>
      <c r="B4" s="471"/>
      <c r="C4" s="471"/>
    </row>
    <row r="5" spans="1:3" ht="12.75" customHeight="1" x14ac:dyDescent="0.2">
      <c r="A5" s="296" t="s">
        <v>146</v>
      </c>
      <c r="B5" s="297" t="s">
        <v>36</v>
      </c>
      <c r="C5" s="297" t="s">
        <v>37</v>
      </c>
    </row>
    <row r="6" spans="1:3" ht="12.75" customHeight="1" x14ac:dyDescent="0.2">
      <c r="A6" s="295" t="s">
        <v>147</v>
      </c>
      <c r="B6" s="298" t="s">
        <v>57</v>
      </c>
      <c r="C6" s="299" t="s">
        <v>58</v>
      </c>
    </row>
    <row r="7" spans="1:3" ht="12.75" customHeight="1" x14ac:dyDescent="0.2">
      <c r="A7" s="294" t="s">
        <v>148</v>
      </c>
      <c r="B7" s="300" t="s">
        <v>57</v>
      </c>
      <c r="C7" s="301" t="s">
        <v>58</v>
      </c>
    </row>
    <row r="8" spans="1:3" ht="30" customHeight="1" x14ac:dyDescent="0.2">
      <c r="A8" s="295" t="s">
        <v>149</v>
      </c>
      <c r="B8" s="299" t="s">
        <v>57</v>
      </c>
      <c r="C8" s="299" t="s">
        <v>58</v>
      </c>
    </row>
    <row r="9" spans="1:3" ht="12.75" customHeight="1" x14ac:dyDescent="0.2">
      <c r="A9" s="294" t="s">
        <v>150</v>
      </c>
      <c r="B9" s="301" t="s">
        <v>57</v>
      </c>
      <c r="C9" s="301" t="s">
        <v>58</v>
      </c>
    </row>
    <row r="10" spans="1:3" ht="12.75" customHeight="1" x14ac:dyDescent="0.2">
      <c r="A10" s="295" t="s">
        <v>38</v>
      </c>
      <c r="B10" s="302" t="s">
        <v>57</v>
      </c>
      <c r="C10" s="299" t="s">
        <v>58</v>
      </c>
    </row>
    <row r="11" spans="1:3" ht="12.75" customHeight="1" x14ac:dyDescent="0.2">
      <c r="A11" s="296" t="s">
        <v>151</v>
      </c>
      <c r="B11" s="297" t="s">
        <v>36</v>
      </c>
      <c r="C11" s="297" t="s">
        <v>37</v>
      </c>
    </row>
    <row r="12" spans="1:3" ht="12.75" customHeight="1" x14ac:dyDescent="0.2">
      <c r="A12" s="295" t="s">
        <v>39</v>
      </c>
      <c r="B12" s="299" t="s">
        <v>57</v>
      </c>
      <c r="C12" s="299" t="s">
        <v>58</v>
      </c>
    </row>
    <row r="13" spans="1:3" ht="12.75" customHeight="1" x14ac:dyDescent="0.2">
      <c r="A13" s="294" t="s">
        <v>40</v>
      </c>
      <c r="B13" s="301" t="s">
        <v>57</v>
      </c>
      <c r="C13" s="301" t="s">
        <v>58</v>
      </c>
    </row>
    <row r="14" spans="1:3" ht="12.75" customHeight="1" x14ac:dyDescent="0.2">
      <c r="A14" s="295" t="s">
        <v>41</v>
      </c>
      <c r="B14" s="299" t="s">
        <v>57</v>
      </c>
      <c r="C14" s="299" t="s">
        <v>58</v>
      </c>
    </row>
    <row r="15" spans="1:3" ht="5.25" customHeight="1" x14ac:dyDescent="0.2"/>
    <row r="16" spans="1:3" s="108" customFormat="1" ht="25.5" customHeight="1" x14ac:dyDescent="0.2">
      <c r="A16" s="467" t="s">
        <v>152</v>
      </c>
      <c r="B16" s="467"/>
      <c r="C16" s="467"/>
    </row>
    <row r="17" spans="1:3" x14ac:dyDescent="0.2">
      <c r="A17" s="12"/>
    </row>
    <row r="18" spans="1:3" ht="12.75" customHeight="1" x14ac:dyDescent="0.2">
      <c r="A18" s="303" t="s">
        <v>153</v>
      </c>
      <c r="B18" s="109"/>
      <c r="C18" s="109"/>
    </row>
    <row r="19" spans="1:3" ht="12.75" customHeight="1" x14ac:dyDescent="0.2">
      <c r="A19" s="294" t="s">
        <v>191</v>
      </c>
      <c r="B19" s="473"/>
      <c r="C19" s="473"/>
    </row>
    <row r="20" spans="1:3" ht="12.75" customHeight="1" x14ac:dyDescent="0.2">
      <c r="A20" s="295" t="s">
        <v>192</v>
      </c>
      <c r="B20" s="472"/>
      <c r="C20" s="472"/>
    </row>
    <row r="21" spans="1:3" x14ac:dyDescent="0.2">
      <c r="A21" s="294" t="s">
        <v>300</v>
      </c>
      <c r="B21" s="470"/>
      <c r="C21" s="470"/>
    </row>
    <row r="22" spans="1:3" x14ac:dyDescent="0.2">
      <c r="A22" s="295" t="s">
        <v>34</v>
      </c>
      <c r="B22" s="468"/>
      <c r="C22" s="468"/>
    </row>
    <row r="23" spans="1:3" ht="12.75" customHeight="1" x14ac:dyDescent="0.2">
      <c r="A23" s="294" t="s">
        <v>35</v>
      </c>
      <c r="B23" s="470"/>
      <c r="C23" s="470"/>
    </row>
    <row r="24" spans="1:3" x14ac:dyDescent="0.2">
      <c r="A24" s="109"/>
      <c r="B24" s="109"/>
      <c r="C24" s="109"/>
    </row>
    <row r="25" spans="1:3" ht="12.75" customHeight="1" x14ac:dyDescent="0.2">
      <c r="A25" s="469" t="s">
        <v>42</v>
      </c>
      <c r="B25" s="469"/>
      <c r="C25" s="469"/>
    </row>
    <row r="26" spans="1:3" ht="41.25" customHeight="1" x14ac:dyDescent="0.2">
      <c r="A26" s="467" t="s">
        <v>303</v>
      </c>
      <c r="B26" s="467"/>
      <c r="C26" s="467"/>
    </row>
    <row r="27" spans="1:3" ht="15.75" customHeight="1" x14ac:dyDescent="0.2">
      <c r="A27" s="304"/>
      <c r="B27" s="304"/>
      <c r="C27" s="304"/>
    </row>
    <row r="28" spans="1:3" ht="15" x14ac:dyDescent="0.2">
      <c r="A28" s="464" t="s">
        <v>43</v>
      </c>
      <c r="B28" s="464"/>
      <c r="C28" s="464"/>
    </row>
    <row r="29" spans="1:3" x14ac:dyDescent="0.2">
      <c r="A29" s="474" t="s">
        <v>68</v>
      </c>
      <c r="B29" s="475" t="s">
        <v>45</v>
      </c>
      <c r="C29" s="475"/>
    </row>
    <row r="30" spans="1:3" x14ac:dyDescent="0.2">
      <c r="A30" s="474"/>
      <c r="B30" s="476" t="s">
        <v>46</v>
      </c>
      <c r="C30" s="476"/>
    </row>
    <row r="31" spans="1:3" x14ac:dyDescent="0.2">
      <c r="A31" s="474"/>
      <c r="B31" s="475" t="s">
        <v>47</v>
      </c>
      <c r="C31" s="475"/>
    </row>
    <row r="32" spans="1:3" x14ac:dyDescent="0.2">
      <c r="A32" s="474"/>
      <c r="B32" s="476" t="s">
        <v>48</v>
      </c>
      <c r="C32" s="476"/>
    </row>
    <row r="33" spans="1:3" x14ac:dyDescent="0.2">
      <c r="A33" s="474"/>
      <c r="B33" s="475" t="s">
        <v>49</v>
      </c>
      <c r="C33" s="475"/>
    </row>
    <row r="34" spans="1:3" x14ac:dyDescent="0.2">
      <c r="A34" s="474"/>
      <c r="B34" s="476" t="s">
        <v>50</v>
      </c>
      <c r="C34" s="476"/>
    </row>
    <row r="35" spans="1:3" ht="12.75" customHeight="1" x14ac:dyDescent="0.2">
      <c r="A35" s="477" t="s">
        <v>246</v>
      </c>
      <c r="B35" s="475" t="s">
        <v>51</v>
      </c>
      <c r="C35" s="475"/>
    </row>
    <row r="36" spans="1:3" x14ac:dyDescent="0.2">
      <c r="A36" s="477"/>
      <c r="B36" s="476" t="s">
        <v>52</v>
      </c>
      <c r="C36" s="476"/>
    </row>
    <row r="37" spans="1:3" x14ac:dyDescent="0.2">
      <c r="A37" s="477"/>
      <c r="B37" s="475" t="s">
        <v>53</v>
      </c>
      <c r="C37" s="475"/>
    </row>
    <row r="38" spans="1:3" x14ac:dyDescent="0.2">
      <c r="A38" s="477"/>
      <c r="B38" s="476" t="s">
        <v>54</v>
      </c>
      <c r="C38" s="476"/>
    </row>
    <row r="39" spans="1:3" x14ac:dyDescent="0.2">
      <c r="A39" s="477"/>
      <c r="B39" s="475" t="s">
        <v>55</v>
      </c>
      <c r="C39" s="475"/>
    </row>
    <row r="40" spans="1:3" x14ac:dyDescent="0.2">
      <c r="A40" s="477"/>
      <c r="B40" s="476" t="s">
        <v>56</v>
      </c>
      <c r="C40" s="476"/>
    </row>
    <row r="41" spans="1:3" ht="15" x14ac:dyDescent="0.2">
      <c r="A41" s="478" t="s">
        <v>44</v>
      </c>
      <c r="B41" s="478"/>
      <c r="C41" s="478"/>
    </row>
    <row r="42" spans="1:3" x14ac:dyDescent="0.2">
      <c r="A42" s="474" t="s">
        <v>69</v>
      </c>
      <c r="B42" s="305" t="s">
        <v>45</v>
      </c>
      <c r="C42" s="305"/>
    </row>
    <row r="43" spans="1:3" x14ac:dyDescent="0.2">
      <c r="A43" s="474"/>
      <c r="B43" s="476" t="s">
        <v>52</v>
      </c>
      <c r="C43" s="476"/>
    </row>
    <row r="44" spans="1:3" x14ac:dyDescent="0.2">
      <c r="A44" s="474"/>
      <c r="B44" s="475" t="s">
        <v>53</v>
      </c>
      <c r="C44" s="475"/>
    </row>
    <row r="45" spans="1:3" x14ac:dyDescent="0.2">
      <c r="A45" s="474"/>
      <c r="B45" s="476" t="s">
        <v>54</v>
      </c>
      <c r="C45" s="476"/>
    </row>
    <row r="46" spans="1:3" x14ac:dyDescent="0.2">
      <c r="A46" s="474"/>
      <c r="B46" s="475" t="s">
        <v>55</v>
      </c>
      <c r="C46" s="475"/>
    </row>
    <row r="47" spans="1:3" x14ac:dyDescent="0.2">
      <c r="A47" s="474"/>
      <c r="B47" s="476" t="s">
        <v>56</v>
      </c>
      <c r="C47" s="476"/>
    </row>
    <row r="48" spans="1:3" x14ac:dyDescent="0.2">
      <c r="A48" s="477" t="s">
        <v>70</v>
      </c>
      <c r="B48" s="475" t="s">
        <v>51</v>
      </c>
      <c r="C48" s="475"/>
    </row>
    <row r="49" spans="1:3" x14ac:dyDescent="0.2">
      <c r="A49" s="477"/>
      <c r="B49" s="476" t="s">
        <v>52</v>
      </c>
      <c r="C49" s="476"/>
    </row>
    <row r="50" spans="1:3" x14ac:dyDescent="0.2">
      <c r="A50" s="477"/>
      <c r="B50" s="475" t="s">
        <v>53</v>
      </c>
      <c r="C50" s="475"/>
    </row>
    <row r="51" spans="1:3" x14ac:dyDescent="0.2">
      <c r="A51" s="477"/>
      <c r="B51" s="476" t="s">
        <v>54</v>
      </c>
      <c r="C51" s="476"/>
    </row>
    <row r="52" spans="1:3" x14ac:dyDescent="0.2">
      <c r="A52" s="477"/>
      <c r="B52" s="475" t="s">
        <v>55</v>
      </c>
      <c r="C52" s="475"/>
    </row>
    <row r="53" spans="1:3" x14ac:dyDescent="0.2">
      <c r="A53" s="477"/>
      <c r="B53" s="476" t="s">
        <v>56</v>
      </c>
      <c r="C53" s="476"/>
    </row>
    <row r="54" spans="1:3" x14ac:dyDescent="0.2">
      <c r="A54" s="479"/>
      <c r="B54" s="479"/>
      <c r="C54" s="479"/>
    </row>
    <row r="56" spans="1:3" x14ac:dyDescent="0.2">
      <c r="A56" s="236"/>
    </row>
    <row r="57" spans="1:3" x14ac:dyDescent="0.2">
      <c r="A57" s="237"/>
    </row>
    <row r="58" spans="1:3" x14ac:dyDescent="0.2">
      <c r="A58" s="237"/>
    </row>
    <row r="59" spans="1:3" x14ac:dyDescent="0.2">
      <c r="A59" s="237"/>
    </row>
    <row r="60" spans="1:3" x14ac:dyDescent="0.2">
      <c r="A60" s="237"/>
    </row>
    <row r="61" spans="1:3" x14ac:dyDescent="0.2">
      <c r="A61" s="237"/>
    </row>
  </sheetData>
  <mergeCells count="41">
    <mergeCell ref="A54:C54"/>
    <mergeCell ref="A48:A53"/>
    <mergeCell ref="B48:C48"/>
    <mergeCell ref="B49:C49"/>
    <mergeCell ref="B50:C50"/>
    <mergeCell ref="B51:C51"/>
    <mergeCell ref="B52:C52"/>
    <mergeCell ref="B53:C53"/>
    <mergeCell ref="A41:C41"/>
    <mergeCell ref="A42:A47"/>
    <mergeCell ref="B43:C43"/>
    <mergeCell ref="B44:C44"/>
    <mergeCell ref="B45:C45"/>
    <mergeCell ref="B46:C46"/>
    <mergeCell ref="B47:C47"/>
    <mergeCell ref="A35:A40"/>
    <mergeCell ref="B35:C35"/>
    <mergeCell ref="B36:C36"/>
    <mergeCell ref="B37:C37"/>
    <mergeCell ref="B38:C38"/>
    <mergeCell ref="B39:C39"/>
    <mergeCell ref="B40:C40"/>
    <mergeCell ref="A29:A34"/>
    <mergeCell ref="B29:C29"/>
    <mergeCell ref="B30:C30"/>
    <mergeCell ref="B31:C31"/>
    <mergeCell ref="B32:C32"/>
    <mergeCell ref="B33:C33"/>
    <mergeCell ref="B34:C34"/>
    <mergeCell ref="A28:C28"/>
    <mergeCell ref="A1:C2"/>
    <mergeCell ref="A16:C16"/>
    <mergeCell ref="B22:C22"/>
    <mergeCell ref="A25:C25"/>
    <mergeCell ref="A26:C26"/>
    <mergeCell ref="B3:C3"/>
    <mergeCell ref="B4:C4"/>
    <mergeCell ref="B20:C20"/>
    <mergeCell ref="B19:C19"/>
    <mergeCell ref="B21:C21"/>
    <mergeCell ref="B23:C2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U106"/>
  <sheetViews>
    <sheetView zoomScale="85" zoomScaleNormal="85" workbookViewId="0">
      <pane ySplit="21" topLeftCell="A22" activePane="bottomLeft" state="frozen"/>
      <selection pane="bottomLeft" activeCell="G22" sqref="G22"/>
    </sheetView>
  </sheetViews>
  <sheetFormatPr defaultColWidth="9.140625" defaultRowHeight="15" x14ac:dyDescent="0.2"/>
  <cols>
    <col min="1" max="1" width="5.7109375" style="5" customWidth="1"/>
    <col min="2" max="2" width="38" style="9" customWidth="1"/>
    <col min="3" max="3" width="41.85546875" style="9" customWidth="1"/>
    <col min="4" max="4" width="29.7109375" style="9" customWidth="1"/>
    <col min="5" max="5" width="31.42578125" style="9" customWidth="1"/>
    <col min="6" max="6" width="17.28515625" style="9" customWidth="1"/>
    <col min="7" max="7" width="17.140625" style="9" customWidth="1"/>
    <col min="8" max="8" width="6" style="9" customWidth="1"/>
    <col min="9" max="9" width="5.85546875" style="9" customWidth="1"/>
    <col min="10" max="10" width="13.85546875" style="9" customWidth="1"/>
    <col min="11" max="13" width="31.42578125" style="9" customWidth="1"/>
    <col min="14" max="14" width="7" style="9" customWidth="1"/>
    <col min="15" max="15" width="6.5703125" style="9" customWidth="1"/>
    <col min="16" max="16" width="13.42578125" style="9" customWidth="1"/>
    <col min="17" max="17" width="14" style="9" customWidth="1"/>
    <col min="18" max="18" width="19.5703125" style="9" customWidth="1"/>
    <col min="19" max="19" width="47.42578125" style="115" customWidth="1"/>
    <col min="20" max="21" width="15.5703125" style="217" customWidth="1"/>
    <col min="22" max="22" width="15.28515625" style="9" customWidth="1"/>
    <col min="23" max="23" width="14.42578125" style="9" customWidth="1"/>
    <col min="24" max="229" width="9.140625" style="9"/>
    <col min="230" max="16384" width="9.140625" style="5"/>
  </cols>
  <sheetData>
    <row r="1" spans="1:229" ht="15.75" thickBot="1" x14ac:dyDescent="0.25">
      <c r="B1" s="8"/>
      <c r="C1" s="8"/>
      <c r="D1" s="8"/>
      <c r="E1" s="8"/>
      <c r="F1" s="8"/>
      <c r="G1" s="8"/>
      <c r="H1" s="8"/>
      <c r="I1" s="8"/>
      <c r="J1" s="8"/>
      <c r="K1" s="40"/>
      <c r="L1" s="8"/>
      <c r="M1" s="8"/>
      <c r="N1" s="8"/>
      <c r="O1" s="8"/>
      <c r="P1" s="8"/>
      <c r="Q1" s="8"/>
      <c r="R1" s="8"/>
      <c r="S1" s="110"/>
      <c r="T1" s="209"/>
      <c r="U1" s="209"/>
      <c r="V1" s="40"/>
      <c r="W1" s="3"/>
    </row>
    <row r="2" spans="1:229" ht="3" customHeight="1" thickBot="1" x14ac:dyDescent="0.25">
      <c r="B2" s="120" t="s">
        <v>4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210"/>
      <c r="U2" s="210"/>
      <c r="V2" s="124"/>
      <c r="W2" s="121"/>
    </row>
    <row r="3" spans="1:229" ht="20.25" hidden="1" x14ac:dyDescent="0.2">
      <c r="B3" s="128"/>
      <c r="C3" s="129"/>
      <c r="D3" s="130"/>
      <c r="E3" s="130"/>
      <c r="F3" s="130"/>
      <c r="G3" s="130"/>
      <c r="H3" s="130"/>
      <c r="I3" s="130"/>
      <c r="J3" s="130"/>
      <c r="K3" s="130"/>
      <c r="L3" s="129"/>
      <c r="M3" s="7"/>
      <c r="N3" s="7"/>
      <c r="O3" s="7"/>
      <c r="P3" s="7"/>
      <c r="Q3" s="7"/>
      <c r="R3" s="3"/>
      <c r="S3" s="111"/>
      <c r="T3" s="211"/>
      <c r="U3" s="211"/>
      <c r="V3" s="3"/>
      <c r="W3" s="122"/>
      <c r="X3" s="3"/>
      <c r="HU3" s="5"/>
    </row>
    <row r="4" spans="1:229" ht="20.25" hidden="1" x14ac:dyDescent="0.2">
      <c r="B4" s="498" t="s">
        <v>28</v>
      </c>
      <c r="C4" s="499"/>
      <c r="D4" s="516">
        <f>'Ambiente e Fixação de Objetivos'!B3</f>
        <v>0</v>
      </c>
      <c r="E4" s="517"/>
      <c r="F4" s="517"/>
      <c r="G4" s="517"/>
      <c r="H4" s="517"/>
      <c r="I4" s="517"/>
      <c r="J4" s="517"/>
      <c r="K4" s="517"/>
      <c r="L4" s="518"/>
      <c r="M4" s="38"/>
      <c r="N4" s="7"/>
      <c r="O4" s="7"/>
      <c r="P4" s="7"/>
      <c r="Q4" s="7"/>
      <c r="R4" s="3"/>
      <c r="S4" s="111"/>
      <c r="T4" s="211"/>
      <c r="U4" s="211"/>
      <c r="V4" s="3"/>
      <c r="W4" s="122"/>
      <c r="X4" s="3"/>
      <c r="HU4" s="5"/>
    </row>
    <row r="5" spans="1:229" ht="20.25" hidden="1" x14ac:dyDescent="0.2">
      <c r="B5" s="500" t="s">
        <v>29</v>
      </c>
      <c r="C5" s="501"/>
      <c r="D5" s="519">
        <f>'Ambiente e Fixação de Objetivos'!B4</f>
        <v>0</v>
      </c>
      <c r="E5" s="520"/>
      <c r="F5" s="520"/>
      <c r="G5" s="520"/>
      <c r="H5" s="520"/>
      <c r="I5" s="520"/>
      <c r="J5" s="520"/>
      <c r="K5" s="520"/>
      <c r="L5" s="521"/>
      <c r="M5" s="38"/>
      <c r="N5" s="7"/>
      <c r="O5" s="7"/>
      <c r="P5" s="7"/>
      <c r="Q5" s="7"/>
      <c r="R5" s="3"/>
      <c r="S5" s="111"/>
      <c r="T5" s="211"/>
      <c r="U5" s="211"/>
      <c r="V5" s="3"/>
      <c r="W5" s="122"/>
      <c r="X5" s="3"/>
      <c r="HU5" s="5"/>
    </row>
    <row r="6" spans="1:229" ht="20.25" hidden="1" x14ac:dyDescent="0.2">
      <c r="B6" s="498" t="s">
        <v>30</v>
      </c>
      <c r="C6" s="499"/>
      <c r="D6" s="516">
        <f>'Ambiente e Fixação de Objetivos'!B19</f>
        <v>0</v>
      </c>
      <c r="E6" s="517"/>
      <c r="F6" s="517"/>
      <c r="G6" s="517"/>
      <c r="H6" s="517"/>
      <c r="I6" s="517"/>
      <c r="J6" s="517"/>
      <c r="K6" s="517"/>
      <c r="L6" s="518"/>
      <c r="M6" s="38"/>
      <c r="N6" s="7"/>
      <c r="O6" s="7"/>
      <c r="P6" s="7"/>
      <c r="Q6" s="7"/>
      <c r="R6" s="3"/>
      <c r="S6" s="111"/>
      <c r="T6" s="211"/>
      <c r="U6" s="211"/>
      <c r="V6" s="3"/>
      <c r="W6" s="122"/>
      <c r="X6" s="3"/>
      <c r="HU6" s="5"/>
    </row>
    <row r="7" spans="1:229" ht="20.25" hidden="1" x14ac:dyDescent="0.2">
      <c r="B7" s="500" t="s">
        <v>0</v>
      </c>
      <c r="C7" s="501"/>
      <c r="D7" s="519">
        <f>'Ambiente e Fixação de Objetivos'!B20</f>
        <v>0</v>
      </c>
      <c r="E7" s="520"/>
      <c r="F7" s="520"/>
      <c r="G7" s="520"/>
      <c r="H7" s="520"/>
      <c r="I7" s="520"/>
      <c r="J7" s="520"/>
      <c r="K7" s="520"/>
      <c r="L7" s="521"/>
      <c r="M7" s="38"/>
      <c r="N7" s="7"/>
      <c r="O7" s="7"/>
      <c r="P7" s="7"/>
      <c r="Q7" s="7"/>
      <c r="R7" s="3"/>
      <c r="S7" s="111"/>
      <c r="T7" s="211"/>
      <c r="U7" s="211"/>
      <c r="V7" s="3"/>
      <c r="W7" s="122"/>
      <c r="X7" s="3"/>
      <c r="HU7" s="5"/>
    </row>
    <row r="8" spans="1:229" ht="20.25" hidden="1" x14ac:dyDescent="0.2">
      <c r="B8" s="498" t="s">
        <v>62</v>
      </c>
      <c r="C8" s="499"/>
      <c r="D8" s="516">
        <f>'Ambiente e Fixação de Objetivos'!B21</f>
        <v>0</v>
      </c>
      <c r="E8" s="517"/>
      <c r="F8" s="517"/>
      <c r="G8" s="517"/>
      <c r="H8" s="517"/>
      <c r="I8" s="517"/>
      <c r="J8" s="517"/>
      <c r="K8" s="517"/>
      <c r="L8" s="518"/>
      <c r="M8" s="38"/>
      <c r="N8" s="7"/>
      <c r="O8" s="7"/>
      <c r="P8" s="7"/>
      <c r="Q8" s="7"/>
      <c r="R8" s="7"/>
      <c r="S8" s="112"/>
      <c r="T8" s="7"/>
      <c r="U8" s="7"/>
      <c r="V8" s="7"/>
      <c r="W8" s="122"/>
      <c r="X8" s="3"/>
    </row>
    <row r="9" spans="1:229" ht="20.25" hidden="1" x14ac:dyDescent="0.2">
      <c r="B9" s="500" t="s">
        <v>63</v>
      </c>
      <c r="C9" s="501"/>
      <c r="D9" s="507" t="s">
        <v>193</v>
      </c>
      <c r="E9" s="508"/>
      <c r="F9" s="508"/>
      <c r="G9" s="508"/>
      <c r="H9" s="508"/>
      <c r="I9" s="508"/>
      <c r="J9" s="508"/>
      <c r="K9" s="508"/>
      <c r="L9" s="509"/>
      <c r="M9" s="38"/>
      <c r="N9" s="7"/>
      <c r="O9" s="7"/>
      <c r="P9" s="7"/>
      <c r="Q9" s="7"/>
      <c r="R9" s="7"/>
      <c r="S9" s="112"/>
      <c r="T9" s="7"/>
      <c r="U9" s="7"/>
      <c r="V9" s="7"/>
      <c r="W9" s="122"/>
      <c r="X9" s="3"/>
    </row>
    <row r="10" spans="1:229" ht="20.25" hidden="1" x14ac:dyDescent="0.2">
      <c r="B10" s="498" t="s">
        <v>5</v>
      </c>
      <c r="C10" s="499"/>
      <c r="D10" s="510" t="s">
        <v>194</v>
      </c>
      <c r="E10" s="511"/>
      <c r="F10" s="511"/>
      <c r="G10" s="511"/>
      <c r="H10" s="511"/>
      <c r="I10" s="511"/>
      <c r="J10" s="511"/>
      <c r="K10" s="511"/>
      <c r="L10" s="512"/>
      <c r="M10" s="38"/>
      <c r="N10" s="7"/>
      <c r="O10" s="7"/>
      <c r="P10" s="7"/>
      <c r="Q10" s="7"/>
      <c r="R10" s="7"/>
      <c r="S10" s="112"/>
      <c r="T10" s="7"/>
      <c r="U10" s="7"/>
      <c r="V10" s="7"/>
      <c r="W10" s="122"/>
      <c r="X10" s="3"/>
    </row>
    <row r="11" spans="1:229" ht="20.25" hidden="1" x14ac:dyDescent="0.2">
      <c r="B11" s="502" t="s">
        <v>64</v>
      </c>
      <c r="C11" s="503"/>
      <c r="D11" s="513" t="s">
        <v>190</v>
      </c>
      <c r="E11" s="514"/>
      <c r="F11" s="514"/>
      <c r="G11" s="514"/>
      <c r="H11" s="514"/>
      <c r="I11" s="514"/>
      <c r="J11" s="514"/>
      <c r="K11" s="514"/>
      <c r="L11" s="515"/>
      <c r="M11" s="38"/>
      <c r="N11" s="7"/>
      <c r="O11" s="7"/>
      <c r="P11" s="7"/>
      <c r="Q11" s="7"/>
      <c r="R11" s="7"/>
      <c r="S11" s="112"/>
      <c r="T11" s="7"/>
      <c r="U11" s="7"/>
      <c r="V11" s="7"/>
      <c r="W11" s="122"/>
      <c r="X11" s="3"/>
    </row>
    <row r="12" spans="1:229" ht="15.75" hidden="1" thickBot="1" x14ac:dyDescent="0.25">
      <c r="A12" s="1"/>
      <c r="B12" s="1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113"/>
      <c r="T12" s="212"/>
      <c r="U12" s="212"/>
      <c r="V12" s="4"/>
      <c r="W12" s="123"/>
    </row>
    <row r="13" spans="1:229" x14ac:dyDescent="0.2">
      <c r="A13" s="1"/>
      <c r="B13" s="20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11"/>
      <c r="T13" s="211"/>
      <c r="U13" s="211"/>
      <c r="V13" s="3"/>
      <c r="W13" s="122"/>
    </row>
    <row r="14" spans="1:229" x14ac:dyDescent="0.2">
      <c r="A14" s="1"/>
      <c r="B14" s="20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11"/>
      <c r="T14" s="211"/>
      <c r="U14" s="211"/>
      <c r="V14" s="3"/>
      <c r="W14" s="122"/>
    </row>
    <row r="15" spans="1:229" x14ac:dyDescent="0.2">
      <c r="A15" s="1"/>
      <c r="B15" s="20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111"/>
      <c r="T15" s="211"/>
      <c r="U15" s="211"/>
      <c r="V15" s="3"/>
      <c r="W15" s="122"/>
    </row>
    <row r="16" spans="1:229" ht="15.75" thickBot="1" x14ac:dyDescent="0.25">
      <c r="A16" s="1"/>
      <c r="B16" s="20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111"/>
      <c r="T16" s="211"/>
      <c r="U16" s="211"/>
      <c r="V16" s="3"/>
      <c r="W16" s="123"/>
    </row>
    <row r="17" spans="1:229" x14ac:dyDescent="0.2">
      <c r="A17" s="1"/>
      <c r="B17" s="116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8"/>
      <c r="T17" s="213"/>
      <c r="U17" s="213"/>
      <c r="V17" s="117"/>
      <c r="W17" s="122"/>
    </row>
    <row r="18" spans="1:229" ht="33" customHeight="1" x14ac:dyDescent="0.2">
      <c r="A18" s="1"/>
      <c r="B18" s="504" t="s">
        <v>16</v>
      </c>
      <c r="C18" s="505"/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6"/>
      <c r="R18" s="506"/>
      <c r="S18" s="506"/>
      <c r="T18" s="285"/>
      <c r="U18" s="285"/>
      <c r="V18" s="285"/>
      <c r="W18" s="285"/>
      <c r="HU18" s="5"/>
    </row>
    <row r="19" spans="1:229" ht="28.5" customHeight="1" thickBot="1" x14ac:dyDescent="0.25">
      <c r="A19" s="1"/>
      <c r="B19" s="525" t="s">
        <v>8</v>
      </c>
      <c r="C19" s="534" t="s">
        <v>59</v>
      </c>
      <c r="D19" s="535"/>
      <c r="E19" s="535"/>
      <c r="F19" s="535"/>
      <c r="G19" s="536"/>
      <c r="H19" s="527" t="s">
        <v>11</v>
      </c>
      <c r="I19" s="527"/>
      <c r="J19" s="527"/>
      <c r="K19" s="527"/>
      <c r="L19" s="527"/>
      <c r="M19" s="527"/>
      <c r="N19" s="527"/>
      <c r="O19" s="527"/>
      <c r="P19" s="528"/>
      <c r="Q19" s="532" t="s">
        <v>60</v>
      </c>
      <c r="R19" s="533"/>
      <c r="S19" s="533"/>
      <c r="T19" s="533"/>
      <c r="U19" s="533"/>
      <c r="V19" s="533"/>
      <c r="W19" s="533"/>
      <c r="HU19" s="5"/>
    </row>
    <row r="20" spans="1:229" ht="49.5" customHeight="1" thickBot="1" x14ac:dyDescent="0.25">
      <c r="A20" s="1"/>
      <c r="B20" s="525"/>
      <c r="C20" s="529" t="s">
        <v>9</v>
      </c>
      <c r="D20" s="529" t="s">
        <v>10</v>
      </c>
      <c r="E20" s="529" t="s">
        <v>17</v>
      </c>
      <c r="F20" s="530" t="s">
        <v>116</v>
      </c>
      <c r="G20" s="524" t="s">
        <v>304</v>
      </c>
      <c r="H20" s="485" t="s">
        <v>12</v>
      </c>
      <c r="I20" s="486"/>
      <c r="J20" s="487"/>
      <c r="K20" s="488" t="s">
        <v>32</v>
      </c>
      <c r="L20" s="489"/>
      <c r="M20" s="490"/>
      <c r="N20" s="485" t="s">
        <v>1</v>
      </c>
      <c r="O20" s="486"/>
      <c r="P20" s="491"/>
      <c r="Q20" s="522" t="s">
        <v>154</v>
      </c>
      <c r="R20" s="480" t="s">
        <v>245</v>
      </c>
      <c r="S20" s="481"/>
      <c r="T20" s="481"/>
      <c r="U20" s="481"/>
      <c r="V20" s="481"/>
      <c r="W20" s="481"/>
      <c r="Y20" s="3"/>
      <c r="HS20" s="5"/>
      <c r="HT20" s="5"/>
      <c r="HU20" s="5"/>
    </row>
    <row r="21" spans="1:229" ht="50.25" customHeight="1" thickBot="1" x14ac:dyDescent="0.25">
      <c r="A21" s="1"/>
      <c r="B21" s="526"/>
      <c r="C21" s="530"/>
      <c r="D21" s="530"/>
      <c r="E21" s="530"/>
      <c r="F21" s="531"/>
      <c r="G21" s="480"/>
      <c r="H21" s="306" t="s">
        <v>13</v>
      </c>
      <c r="I21" s="307" t="s">
        <v>14</v>
      </c>
      <c r="J21" s="308" t="s">
        <v>15</v>
      </c>
      <c r="K21" s="436" t="s">
        <v>285</v>
      </c>
      <c r="L21" s="437" t="s">
        <v>283</v>
      </c>
      <c r="M21" s="438" t="s">
        <v>284</v>
      </c>
      <c r="N21" s="306" t="s">
        <v>13</v>
      </c>
      <c r="O21" s="307" t="s">
        <v>14</v>
      </c>
      <c r="P21" s="309" t="s">
        <v>15</v>
      </c>
      <c r="Q21" s="523"/>
      <c r="R21" s="432" t="s">
        <v>241</v>
      </c>
      <c r="S21" s="433" t="s">
        <v>33</v>
      </c>
      <c r="T21" s="434" t="s">
        <v>156</v>
      </c>
      <c r="U21" s="435" t="s">
        <v>157</v>
      </c>
      <c r="V21" s="435" t="s">
        <v>114</v>
      </c>
      <c r="W21" s="435" t="s">
        <v>158</v>
      </c>
      <c r="HS21" s="5"/>
      <c r="HT21" s="5"/>
      <c r="HU21" s="5"/>
    </row>
    <row r="22" spans="1:229" s="9" customFormat="1" ht="39.950000000000003" customHeight="1" thickTop="1" thickBot="1" x14ac:dyDescent="0.25">
      <c r="A22" s="13"/>
      <c r="B22" s="492" t="s">
        <v>124</v>
      </c>
      <c r="C22" s="218" t="s">
        <v>203</v>
      </c>
      <c r="D22" s="142" t="s">
        <v>119</v>
      </c>
      <c r="E22" s="142" t="s">
        <v>119</v>
      </c>
      <c r="F22" s="141"/>
      <c r="G22" s="191"/>
      <c r="H22" s="143">
        <f>'Cálculo do Risco Inerente'!J22</f>
        <v>5</v>
      </c>
      <c r="I22" s="144">
        <f>'Cálculo do Risco Inerente'!S22</f>
        <v>0</v>
      </c>
      <c r="J22" s="145" t="str">
        <f>'Cálculo do Risco Inerente'!W22</f>
        <v>Risco Baixo</v>
      </c>
      <c r="K22" s="199" t="s">
        <v>119</v>
      </c>
      <c r="L22" s="142" t="s">
        <v>326</v>
      </c>
      <c r="M22" s="142" t="s">
        <v>327</v>
      </c>
      <c r="N22" s="144">
        <f>'Cálculo do Risco Residual'!J22</f>
        <v>1</v>
      </c>
      <c r="O22" s="144">
        <f>'Cálculo do Risco Residual'!S22</f>
        <v>0</v>
      </c>
      <c r="P22" s="147" t="str">
        <f>'Cálculo do Risco Residual'!W22</f>
        <v>Risco Baixo</v>
      </c>
      <c r="Q22" s="142"/>
      <c r="R22" s="131" t="str">
        <f>'Plano de Ação'!I22</f>
        <v>Preventivo</v>
      </c>
      <c r="S22" s="196" t="str">
        <f>'Plano de Ação'!H22</f>
        <v>a</v>
      </c>
      <c r="T22" s="214">
        <f>'Plano de Ação'!O22</f>
        <v>42736</v>
      </c>
      <c r="U22" s="214">
        <f>'Plano de Ação'!P22</f>
        <v>42789</v>
      </c>
      <c r="V22" s="163" t="str">
        <f>'Plano de Ação'!Q22</f>
        <v>Concluído</v>
      </c>
      <c r="W22" s="127">
        <f>'Plano de Ação'!R22</f>
        <v>0</v>
      </c>
    </row>
    <row r="23" spans="1:229" s="9" customFormat="1" ht="39.950000000000003" customHeight="1" thickTop="1" thickBot="1" x14ac:dyDescent="0.25">
      <c r="A23" s="13"/>
      <c r="B23" s="493"/>
      <c r="C23" s="218" t="s">
        <v>204</v>
      </c>
      <c r="D23" s="142" t="s">
        <v>119</v>
      </c>
      <c r="E23" s="142" t="s">
        <v>119</v>
      </c>
      <c r="F23" s="141"/>
      <c r="G23" s="191"/>
      <c r="H23" s="143">
        <f>'Cálculo do Risco Inerente'!J23</f>
        <v>1</v>
      </c>
      <c r="I23" s="144">
        <f>'Cálculo do Risco Inerente'!S23</f>
        <v>0</v>
      </c>
      <c r="J23" s="146" t="str">
        <f>'Cálculo do Risco Inerente'!W23</f>
        <v>Risco Baixo</v>
      </c>
      <c r="K23" s="199" t="s">
        <v>119</v>
      </c>
      <c r="L23" s="142"/>
      <c r="M23" s="142"/>
      <c r="N23" s="144">
        <f>'Cálculo do Risco Residual'!J23</f>
        <v>1</v>
      </c>
      <c r="O23" s="144">
        <f>'Cálculo do Risco Residual'!S23</f>
        <v>0</v>
      </c>
      <c r="P23" s="148" t="str">
        <f>'Cálculo do Risco Residual'!W23</f>
        <v>Risco Baixo</v>
      </c>
      <c r="Q23" s="142"/>
      <c r="R23" s="131">
        <f>'Plano de Ação'!I23</f>
        <v>0</v>
      </c>
      <c r="S23" s="196" t="str">
        <f>'Plano de Ação'!H23</f>
        <v>x</v>
      </c>
      <c r="T23" s="214">
        <f>'Plano de Ação'!O23</f>
        <v>0</v>
      </c>
      <c r="U23" s="214">
        <f>'Plano de Ação'!P23</f>
        <v>0</v>
      </c>
      <c r="V23" s="163" t="str">
        <f>'Plano de Ação'!Q23</f>
        <v>Não iniciado</v>
      </c>
      <c r="W23" s="127">
        <f>'Plano de Ação'!R23</f>
        <v>3</v>
      </c>
    </row>
    <row r="24" spans="1:229" s="9" customFormat="1" ht="39.950000000000003" customHeight="1" thickTop="1" thickBot="1" x14ac:dyDescent="0.25">
      <c r="A24" s="13"/>
      <c r="B24" s="494"/>
      <c r="C24" s="218" t="s">
        <v>88</v>
      </c>
      <c r="D24" s="142" t="s">
        <v>119</v>
      </c>
      <c r="E24" s="142" t="s">
        <v>119</v>
      </c>
      <c r="F24" s="141"/>
      <c r="G24" s="191"/>
      <c r="H24" s="143">
        <f>'Cálculo do Risco Inerente'!J24</f>
        <v>1</v>
      </c>
      <c r="I24" s="144">
        <f>'Cálculo do Risco Inerente'!S24</f>
        <v>0</v>
      </c>
      <c r="J24" s="146" t="str">
        <f>'Cálculo do Risco Inerente'!W24</f>
        <v>Risco Baixo</v>
      </c>
      <c r="K24" s="199" t="s">
        <v>119</v>
      </c>
      <c r="L24" s="142"/>
      <c r="M24" s="142"/>
      <c r="N24" s="144">
        <f>'Cálculo do Risco Residual'!J24</f>
        <v>1</v>
      </c>
      <c r="O24" s="144">
        <f>'Cálculo do Risco Residual'!S24</f>
        <v>0</v>
      </c>
      <c r="P24" s="148" t="str">
        <f>'Cálculo do Risco Residual'!W24</f>
        <v>Risco Baixo</v>
      </c>
      <c r="Q24" s="142"/>
      <c r="R24" s="131">
        <f>'Plano de Ação'!I24</f>
        <v>0</v>
      </c>
      <c r="S24" s="196" t="str">
        <f>'Plano de Ação'!H24</f>
        <v>y</v>
      </c>
      <c r="T24" s="214">
        <f>'Plano de Ação'!O24</f>
        <v>0</v>
      </c>
      <c r="U24" s="214">
        <f>'Plano de Ação'!P24</f>
        <v>0</v>
      </c>
      <c r="V24" s="163" t="str">
        <f>'Plano de Ação'!Q24</f>
        <v>Não iniciado</v>
      </c>
      <c r="W24" s="127">
        <f>'Plano de Ação'!R24</f>
        <v>3</v>
      </c>
    </row>
    <row r="25" spans="1:229" s="9" customFormat="1" ht="39.950000000000003" customHeight="1" thickTop="1" thickBot="1" x14ac:dyDescent="0.25">
      <c r="A25" s="13"/>
      <c r="B25" s="495" t="s">
        <v>137</v>
      </c>
      <c r="C25" s="218" t="s">
        <v>118</v>
      </c>
      <c r="D25" s="142" t="s">
        <v>119</v>
      </c>
      <c r="E25" s="142" t="s">
        <v>119</v>
      </c>
      <c r="F25" s="141"/>
      <c r="G25" s="191"/>
      <c r="H25" s="143">
        <f>'Cálculo do Risco Inerente'!J25</f>
        <v>1</v>
      </c>
      <c r="I25" s="144">
        <f>'Cálculo do Risco Inerente'!S25</f>
        <v>0</v>
      </c>
      <c r="J25" s="146" t="str">
        <f>'Cálculo do Risco Inerente'!W25</f>
        <v>Risco Baixo</v>
      </c>
      <c r="K25" s="199" t="s">
        <v>119</v>
      </c>
      <c r="L25" s="142"/>
      <c r="M25" s="142"/>
      <c r="N25" s="144">
        <f>'Cálculo do Risco Residual'!J25</f>
        <v>1</v>
      </c>
      <c r="O25" s="144">
        <f>'Cálculo do Risco Residual'!S25</f>
        <v>0</v>
      </c>
      <c r="P25" s="148" t="str">
        <f>'Cálculo do Risco Residual'!W25</f>
        <v>Risco Baixo</v>
      </c>
      <c r="Q25" s="142"/>
      <c r="R25" s="131">
        <f>'Plano de Ação'!I25</f>
        <v>0</v>
      </c>
      <c r="S25" s="196" t="str">
        <f>'Plano de Ação'!H25</f>
        <v>h</v>
      </c>
      <c r="T25" s="214">
        <f>'Plano de Ação'!O25</f>
        <v>0</v>
      </c>
      <c r="U25" s="214">
        <f>'Plano de Ação'!P25</f>
        <v>0</v>
      </c>
      <c r="V25" s="163" t="str">
        <f>'Plano de Ação'!Q25</f>
        <v>Não iniciado</v>
      </c>
      <c r="W25" s="127">
        <f>'Plano de Ação'!R25</f>
        <v>3</v>
      </c>
    </row>
    <row r="26" spans="1:229" s="9" customFormat="1" ht="39.950000000000003" customHeight="1" thickTop="1" thickBot="1" x14ac:dyDescent="0.25">
      <c r="A26" s="13"/>
      <c r="B26" s="496"/>
      <c r="C26" s="218" t="s">
        <v>87</v>
      </c>
      <c r="D26" s="142" t="s">
        <v>119</v>
      </c>
      <c r="E26" s="142" t="s">
        <v>119</v>
      </c>
      <c r="F26" s="141"/>
      <c r="G26" s="191"/>
      <c r="H26" s="143">
        <f>'Cálculo do Risco Inerente'!J26</f>
        <v>1</v>
      </c>
      <c r="I26" s="144">
        <f>'Cálculo do Risco Inerente'!S26</f>
        <v>0</v>
      </c>
      <c r="J26" s="146" t="str">
        <f>'Cálculo do Risco Inerente'!W26</f>
        <v>Risco Baixo</v>
      </c>
      <c r="K26" s="199" t="s">
        <v>119</v>
      </c>
      <c r="L26" s="142"/>
      <c r="M26" s="142"/>
      <c r="N26" s="144">
        <f>'Cálculo do Risco Residual'!J26</f>
        <v>1</v>
      </c>
      <c r="O26" s="144">
        <f>'Cálculo do Risco Residual'!S26</f>
        <v>0</v>
      </c>
      <c r="P26" s="148" t="str">
        <f>'Cálculo do Risco Residual'!W26</f>
        <v>Risco Baixo</v>
      </c>
      <c r="Q26" s="142"/>
      <c r="R26" s="131">
        <f>'Plano de Ação'!I26</f>
        <v>0</v>
      </c>
      <c r="S26" s="196" t="str">
        <f>'Plano de Ação'!H26</f>
        <v>j</v>
      </c>
      <c r="T26" s="214">
        <f>'Plano de Ação'!O26</f>
        <v>0</v>
      </c>
      <c r="U26" s="214">
        <f>'Plano de Ação'!P26</f>
        <v>0</v>
      </c>
      <c r="V26" s="163" t="str">
        <f>'Plano de Ação'!Q26</f>
        <v>Não iniciado</v>
      </c>
      <c r="W26" s="127">
        <f>'Plano de Ação'!R26</f>
        <v>3</v>
      </c>
    </row>
    <row r="27" spans="1:229" s="9" customFormat="1" ht="39.950000000000003" customHeight="1" thickTop="1" thickBot="1" x14ac:dyDescent="0.25">
      <c r="A27" s="13"/>
      <c r="B27" s="497"/>
      <c r="C27" s="218" t="s">
        <v>88</v>
      </c>
      <c r="D27" s="142" t="s">
        <v>119</v>
      </c>
      <c r="E27" s="142" t="s">
        <v>119</v>
      </c>
      <c r="F27" s="141"/>
      <c r="G27" s="191"/>
      <c r="H27" s="143">
        <f>'Cálculo do Risco Inerente'!J27</f>
        <v>1</v>
      </c>
      <c r="I27" s="144">
        <f>'Cálculo do Risco Inerente'!S27</f>
        <v>0</v>
      </c>
      <c r="J27" s="146" t="str">
        <f>'Cálculo do Risco Inerente'!W27</f>
        <v>Risco Baixo</v>
      </c>
      <c r="K27" s="199" t="s">
        <v>119</v>
      </c>
      <c r="L27" s="142"/>
      <c r="M27" s="142"/>
      <c r="N27" s="144">
        <f>'Cálculo do Risco Residual'!J27</f>
        <v>1</v>
      </c>
      <c r="O27" s="144">
        <f>'Cálculo do Risco Residual'!S27</f>
        <v>0</v>
      </c>
      <c r="P27" s="148" t="str">
        <f>'Cálculo do Risco Residual'!W27</f>
        <v>Risco Baixo</v>
      </c>
      <c r="Q27" s="142"/>
      <c r="R27" s="131">
        <f>'Plano de Ação'!I27</f>
        <v>0</v>
      </c>
      <c r="S27" s="196" t="str">
        <f>'Plano de Ação'!H27</f>
        <v>k</v>
      </c>
      <c r="T27" s="214">
        <f>'Plano de Ação'!O27</f>
        <v>0</v>
      </c>
      <c r="U27" s="214">
        <f>'Plano de Ação'!P27</f>
        <v>0</v>
      </c>
      <c r="V27" s="163" t="str">
        <f>'Plano de Ação'!Q27</f>
        <v>Não iniciado</v>
      </c>
      <c r="W27" s="127">
        <f>'Plano de Ação'!R27</f>
        <v>3</v>
      </c>
    </row>
    <row r="28" spans="1:229" s="9" customFormat="1" ht="39.950000000000003" customHeight="1" thickTop="1" thickBot="1" x14ac:dyDescent="0.25">
      <c r="A28" s="13"/>
      <c r="B28" s="495" t="s">
        <v>125</v>
      </c>
      <c r="C28" s="219" t="s">
        <v>118</v>
      </c>
      <c r="D28" s="142" t="s">
        <v>119</v>
      </c>
      <c r="E28" s="142" t="s">
        <v>119</v>
      </c>
      <c r="F28" s="141"/>
      <c r="G28" s="191"/>
      <c r="H28" s="143">
        <f>'Cálculo do Risco Inerente'!J28</f>
        <v>1</v>
      </c>
      <c r="I28" s="144">
        <f>'Cálculo do Risco Inerente'!S28</f>
        <v>0</v>
      </c>
      <c r="J28" s="146" t="str">
        <f>'Cálculo do Risco Inerente'!W28</f>
        <v>Risco Baixo</v>
      </c>
      <c r="K28" s="199" t="s">
        <v>119</v>
      </c>
      <c r="L28" s="142" t="s">
        <v>326</v>
      </c>
      <c r="M28" s="142"/>
      <c r="N28" s="144">
        <f>'Cálculo do Risco Residual'!J28</f>
        <v>1</v>
      </c>
      <c r="O28" s="144">
        <f>'Cálculo do Risco Residual'!S28</f>
        <v>0</v>
      </c>
      <c r="P28" s="148" t="str">
        <f>'Cálculo do Risco Residual'!W28</f>
        <v>Risco Baixo</v>
      </c>
      <c r="Q28" s="142"/>
      <c r="R28" s="131">
        <f>'Plano de Ação'!I28</f>
        <v>0</v>
      </c>
      <c r="S28" s="196" t="str">
        <f>'Plano de Ação'!H28</f>
        <v>ç</v>
      </c>
      <c r="T28" s="214">
        <f>'Plano de Ação'!O28</f>
        <v>0</v>
      </c>
      <c r="U28" s="214">
        <f>'Plano de Ação'!P28</f>
        <v>0</v>
      </c>
      <c r="V28" s="163" t="str">
        <f>'Plano de Ação'!Q28</f>
        <v>Não iniciado</v>
      </c>
      <c r="W28" s="127">
        <f>'Plano de Ação'!R28</f>
        <v>3</v>
      </c>
    </row>
    <row r="29" spans="1:229" s="9" customFormat="1" ht="39.950000000000003" customHeight="1" thickTop="1" thickBot="1" x14ac:dyDescent="0.25">
      <c r="A29" s="13"/>
      <c r="B29" s="496"/>
      <c r="C29" s="219" t="s">
        <v>87</v>
      </c>
      <c r="D29" s="142" t="s">
        <v>119</v>
      </c>
      <c r="E29" s="142" t="s">
        <v>119</v>
      </c>
      <c r="F29" s="141"/>
      <c r="G29" s="191"/>
      <c r="H29" s="143">
        <f>'Cálculo do Risco Inerente'!J29</f>
        <v>1</v>
      </c>
      <c r="I29" s="144">
        <f>'Cálculo do Risco Inerente'!S29</f>
        <v>0</v>
      </c>
      <c r="J29" s="146" t="str">
        <f>'Cálculo do Risco Inerente'!W29</f>
        <v>Risco Baixo</v>
      </c>
      <c r="K29" s="199" t="s">
        <v>119</v>
      </c>
      <c r="L29" s="142"/>
      <c r="M29" s="142"/>
      <c r="N29" s="144">
        <f>'Cálculo do Risco Residual'!J29</f>
        <v>1</v>
      </c>
      <c r="O29" s="144">
        <f>'Cálculo do Risco Residual'!S29</f>
        <v>0</v>
      </c>
      <c r="P29" s="148" t="str">
        <f>'Cálculo do Risco Residual'!W29</f>
        <v>Risco Baixo</v>
      </c>
      <c r="Q29" s="142"/>
      <c r="R29" s="131">
        <f>'Plano de Ação'!I29</f>
        <v>0</v>
      </c>
      <c r="S29" s="196" t="str">
        <f>'Plano de Ação'!H29</f>
        <v>t</v>
      </c>
      <c r="T29" s="214">
        <f>'Plano de Ação'!O29</f>
        <v>0</v>
      </c>
      <c r="U29" s="214">
        <f>'Plano de Ação'!P29</f>
        <v>0</v>
      </c>
      <c r="V29" s="163" t="str">
        <f>'Plano de Ação'!Q29</f>
        <v>Não iniciado</v>
      </c>
      <c r="W29" s="127">
        <f>'Plano de Ação'!R29</f>
        <v>3</v>
      </c>
    </row>
    <row r="30" spans="1:229" s="9" customFormat="1" ht="39.950000000000003" customHeight="1" thickTop="1" thickBot="1" x14ac:dyDescent="0.25">
      <c r="A30" s="13"/>
      <c r="B30" s="497"/>
      <c r="C30" s="219" t="s">
        <v>88</v>
      </c>
      <c r="D30" s="142" t="s">
        <v>119</v>
      </c>
      <c r="E30" s="142" t="s">
        <v>119</v>
      </c>
      <c r="F30" s="141"/>
      <c r="G30" s="191"/>
      <c r="H30" s="143">
        <f>'Cálculo do Risco Inerente'!J30</f>
        <v>1</v>
      </c>
      <c r="I30" s="144">
        <f>'Cálculo do Risco Inerente'!S30</f>
        <v>0</v>
      </c>
      <c r="J30" s="146" t="str">
        <f>'Cálculo do Risco Inerente'!W30</f>
        <v>Risco Baixo</v>
      </c>
      <c r="K30" s="199" t="s">
        <v>119</v>
      </c>
      <c r="L30" s="142"/>
      <c r="M30" s="142"/>
      <c r="N30" s="144">
        <f>'Cálculo do Risco Residual'!J30</f>
        <v>1</v>
      </c>
      <c r="O30" s="144">
        <f>'Cálculo do Risco Residual'!S30</f>
        <v>0</v>
      </c>
      <c r="P30" s="148" t="str">
        <f>'Cálculo do Risco Residual'!W30</f>
        <v>Risco Baixo</v>
      </c>
      <c r="Q30" s="142"/>
      <c r="R30" s="131">
        <f>'Plano de Ação'!I30</f>
        <v>0</v>
      </c>
      <c r="S30" s="196" t="str">
        <f>'Plano de Ação'!H30</f>
        <v>v</v>
      </c>
      <c r="T30" s="214">
        <f>'Plano de Ação'!O30</f>
        <v>0</v>
      </c>
      <c r="U30" s="214">
        <f>'Plano de Ação'!P30</f>
        <v>0</v>
      </c>
      <c r="V30" s="163" t="str">
        <f>'Plano de Ação'!Q30</f>
        <v>Não iniciado</v>
      </c>
      <c r="W30" s="127">
        <f>'Plano de Ação'!R30</f>
        <v>3</v>
      </c>
    </row>
    <row r="31" spans="1:229" s="9" customFormat="1" ht="39.950000000000003" customHeight="1" thickTop="1" thickBot="1" x14ac:dyDescent="0.25">
      <c r="A31" s="13"/>
      <c r="B31" s="495" t="s">
        <v>143</v>
      </c>
      <c r="C31" s="219" t="s">
        <v>118</v>
      </c>
      <c r="D31" s="142" t="s">
        <v>119</v>
      </c>
      <c r="E31" s="142" t="s">
        <v>119</v>
      </c>
      <c r="F31" s="141"/>
      <c r="G31" s="191"/>
      <c r="H31" s="143">
        <f>'Cálculo do Risco Inerente'!J31</f>
        <v>1</v>
      </c>
      <c r="I31" s="144">
        <f>'Cálculo do Risco Inerente'!S31</f>
        <v>0</v>
      </c>
      <c r="J31" s="146" t="str">
        <f>'Cálculo do Risco Inerente'!W31</f>
        <v>Risco Baixo</v>
      </c>
      <c r="K31" s="199" t="s">
        <v>119</v>
      </c>
      <c r="L31" s="142"/>
      <c r="M31" s="142"/>
      <c r="N31" s="144">
        <f>'Cálculo do Risco Residual'!J31</f>
        <v>1</v>
      </c>
      <c r="O31" s="144">
        <f>'Cálculo do Risco Residual'!S31</f>
        <v>0</v>
      </c>
      <c r="P31" s="148" t="str">
        <f>'Cálculo do Risco Residual'!W31</f>
        <v>Risco Baixo</v>
      </c>
      <c r="Q31" s="142"/>
      <c r="R31" s="131">
        <f>'Plano de Ação'!I31</f>
        <v>0</v>
      </c>
      <c r="S31" s="196" t="str">
        <f>'Plano de Ação'!H31</f>
        <v>ç</v>
      </c>
      <c r="T31" s="214">
        <f>'Plano de Ação'!O31</f>
        <v>0</v>
      </c>
      <c r="U31" s="214">
        <f>'Plano de Ação'!P31</f>
        <v>0</v>
      </c>
      <c r="V31" s="163" t="str">
        <f>'Plano de Ação'!Q31</f>
        <v>Não iniciado</v>
      </c>
      <c r="W31" s="127">
        <f>'Plano de Ação'!R31</f>
        <v>3</v>
      </c>
    </row>
    <row r="32" spans="1:229" s="9" customFormat="1" ht="39.950000000000003" customHeight="1" thickTop="1" thickBot="1" x14ac:dyDescent="0.25">
      <c r="A32" s="13"/>
      <c r="B32" s="496"/>
      <c r="C32" s="219" t="s">
        <v>87</v>
      </c>
      <c r="D32" s="142" t="s">
        <v>119</v>
      </c>
      <c r="E32" s="142" t="s">
        <v>119</v>
      </c>
      <c r="F32" s="141"/>
      <c r="G32" s="191"/>
      <c r="H32" s="143">
        <f>'Cálculo do Risco Inerente'!J32</f>
        <v>1</v>
      </c>
      <c r="I32" s="144">
        <f>'Cálculo do Risco Inerente'!S32</f>
        <v>0</v>
      </c>
      <c r="J32" s="146" t="str">
        <f>'Cálculo do Risco Inerente'!W32</f>
        <v>Risco Baixo</v>
      </c>
      <c r="K32" s="199" t="s">
        <v>119</v>
      </c>
      <c r="L32" s="142"/>
      <c r="M32" s="142"/>
      <c r="N32" s="144">
        <f>'Cálculo do Risco Residual'!J32</f>
        <v>1</v>
      </c>
      <c r="O32" s="144">
        <f>'Cálculo do Risco Residual'!S32</f>
        <v>0</v>
      </c>
      <c r="P32" s="148" t="str">
        <f>'Cálculo do Risco Residual'!W32</f>
        <v>Risco Baixo</v>
      </c>
      <c r="Q32" s="142"/>
      <c r="R32" s="131">
        <f>'Plano de Ação'!I32</f>
        <v>0</v>
      </c>
      <c r="S32" s="196" t="str">
        <f>'Plano de Ação'!H32</f>
        <v>t</v>
      </c>
      <c r="T32" s="214">
        <f>'Plano de Ação'!O32</f>
        <v>0</v>
      </c>
      <c r="U32" s="214">
        <f>'Plano de Ação'!P32</f>
        <v>0</v>
      </c>
      <c r="V32" s="163" t="str">
        <f>'Plano de Ação'!Q32</f>
        <v>Não iniciado</v>
      </c>
      <c r="W32" s="127">
        <f>'Plano de Ação'!R32</f>
        <v>3</v>
      </c>
    </row>
    <row r="33" spans="1:23" s="9" customFormat="1" ht="39.950000000000003" customHeight="1" thickTop="1" thickBot="1" x14ac:dyDescent="0.25">
      <c r="A33" s="13"/>
      <c r="B33" s="497"/>
      <c r="C33" s="219" t="s">
        <v>88</v>
      </c>
      <c r="D33" s="142" t="s">
        <v>119</v>
      </c>
      <c r="E33" s="142" t="s">
        <v>119</v>
      </c>
      <c r="F33" s="141"/>
      <c r="G33" s="191"/>
      <c r="H33" s="143">
        <f>'Cálculo do Risco Inerente'!J33</f>
        <v>1</v>
      </c>
      <c r="I33" s="144">
        <f>'Cálculo do Risco Inerente'!S33</f>
        <v>0</v>
      </c>
      <c r="J33" s="146" t="str">
        <f>'Cálculo do Risco Inerente'!W33</f>
        <v>Risco Baixo</v>
      </c>
      <c r="K33" s="199" t="s">
        <v>119</v>
      </c>
      <c r="L33" s="142"/>
      <c r="M33" s="142"/>
      <c r="N33" s="144">
        <f>'Cálculo do Risco Residual'!J33</f>
        <v>1</v>
      </c>
      <c r="O33" s="144">
        <f>'Cálculo do Risco Residual'!S33</f>
        <v>0</v>
      </c>
      <c r="P33" s="148" t="str">
        <f>'Cálculo do Risco Residual'!W33</f>
        <v>Risco Baixo</v>
      </c>
      <c r="Q33" s="142"/>
      <c r="R33" s="131">
        <f>'Plano de Ação'!I33</f>
        <v>0</v>
      </c>
      <c r="S33" s="196" t="str">
        <f>'Plano de Ação'!H33</f>
        <v>s</v>
      </c>
      <c r="T33" s="214">
        <f>'Plano de Ação'!O33</f>
        <v>0</v>
      </c>
      <c r="U33" s="214">
        <f>'Plano de Ação'!P33</f>
        <v>0</v>
      </c>
      <c r="V33" s="163" t="str">
        <f>'Plano de Ação'!Q33</f>
        <v>Não iniciado</v>
      </c>
      <c r="W33" s="127">
        <f>'Plano de Ação'!R33</f>
        <v>3</v>
      </c>
    </row>
    <row r="34" spans="1:23" s="9" customFormat="1" ht="39.950000000000003" customHeight="1" thickTop="1" thickBot="1" x14ac:dyDescent="0.25">
      <c r="A34" s="13"/>
      <c r="B34" s="482" t="s">
        <v>138</v>
      </c>
      <c r="C34" s="219" t="s">
        <v>118</v>
      </c>
      <c r="D34" s="142" t="s">
        <v>119</v>
      </c>
      <c r="E34" s="142" t="s">
        <v>119</v>
      </c>
      <c r="F34" s="141"/>
      <c r="G34" s="191"/>
      <c r="H34" s="143">
        <f>'Cálculo do Risco Inerente'!J34</f>
        <v>1</v>
      </c>
      <c r="I34" s="144">
        <f>'Cálculo do Risco Inerente'!S34</f>
        <v>0</v>
      </c>
      <c r="J34" s="146" t="str">
        <f>'Cálculo do Risco Inerente'!W34</f>
        <v>Risco Baixo</v>
      </c>
      <c r="K34" s="199" t="s">
        <v>119</v>
      </c>
      <c r="L34" s="142"/>
      <c r="M34" s="142"/>
      <c r="N34" s="144">
        <f>'Cálculo do Risco Residual'!J34</f>
        <v>1</v>
      </c>
      <c r="O34" s="144">
        <f>'Cálculo do Risco Residual'!S34</f>
        <v>0</v>
      </c>
      <c r="P34" s="148" t="str">
        <f>'Cálculo do Risco Residual'!W34</f>
        <v>Risco Baixo</v>
      </c>
      <c r="Q34" s="142"/>
      <c r="R34" s="131">
        <f>'Plano de Ação'!I34</f>
        <v>0</v>
      </c>
      <c r="S34" s="196" t="str">
        <f>'Plano de Ação'!H34</f>
        <v>ç</v>
      </c>
      <c r="T34" s="214">
        <f>'Plano de Ação'!O34</f>
        <v>0</v>
      </c>
      <c r="U34" s="214">
        <f>'Plano de Ação'!P34</f>
        <v>0</v>
      </c>
      <c r="V34" s="163" t="str">
        <f>'Plano de Ação'!Q34</f>
        <v>Não iniciado</v>
      </c>
      <c r="W34" s="127">
        <f>'Plano de Ação'!R34</f>
        <v>3</v>
      </c>
    </row>
    <row r="35" spans="1:23" s="9" customFormat="1" ht="39.950000000000003" customHeight="1" thickTop="1" thickBot="1" x14ac:dyDescent="0.25">
      <c r="A35" s="13"/>
      <c r="B35" s="483"/>
      <c r="C35" s="219" t="s">
        <v>87</v>
      </c>
      <c r="D35" s="142" t="s">
        <v>119</v>
      </c>
      <c r="E35" s="142" t="s">
        <v>119</v>
      </c>
      <c r="F35" s="141"/>
      <c r="G35" s="191"/>
      <c r="H35" s="143">
        <f>'Cálculo do Risco Inerente'!J35</f>
        <v>1</v>
      </c>
      <c r="I35" s="144">
        <f>'Cálculo do Risco Inerente'!S35</f>
        <v>0</v>
      </c>
      <c r="J35" s="146" t="str">
        <f>'Cálculo do Risco Inerente'!W35</f>
        <v>Risco Baixo</v>
      </c>
      <c r="K35" s="199" t="s">
        <v>119</v>
      </c>
      <c r="L35" s="142"/>
      <c r="M35" s="142"/>
      <c r="N35" s="144">
        <f>'Cálculo do Risco Residual'!J35</f>
        <v>1</v>
      </c>
      <c r="O35" s="144">
        <f>'Cálculo do Risco Residual'!S35</f>
        <v>0</v>
      </c>
      <c r="P35" s="148" t="str">
        <f>'Cálculo do Risco Residual'!W35</f>
        <v>Risco Baixo</v>
      </c>
      <c r="Q35" s="142"/>
      <c r="R35" s="131">
        <f>'Plano de Ação'!I35</f>
        <v>0</v>
      </c>
      <c r="S35" s="196" t="str">
        <f>'Plano de Ação'!H35</f>
        <v>t</v>
      </c>
      <c r="T35" s="214">
        <f>'Plano de Ação'!O35</f>
        <v>0</v>
      </c>
      <c r="U35" s="214">
        <f>'Plano de Ação'!P35</f>
        <v>0</v>
      </c>
      <c r="V35" s="163" t="str">
        <f>'Plano de Ação'!Q35</f>
        <v>Não iniciado</v>
      </c>
      <c r="W35" s="127">
        <f>'Plano de Ação'!R35</f>
        <v>3</v>
      </c>
    </row>
    <row r="36" spans="1:23" s="9" customFormat="1" ht="39.950000000000003" customHeight="1" thickTop="1" thickBot="1" x14ac:dyDescent="0.25">
      <c r="A36" s="13"/>
      <c r="B36" s="484"/>
      <c r="C36" s="219" t="s">
        <v>88</v>
      </c>
      <c r="D36" s="142" t="s">
        <v>119</v>
      </c>
      <c r="E36" s="142" t="s">
        <v>119</v>
      </c>
      <c r="F36" s="141"/>
      <c r="G36" s="191"/>
      <c r="H36" s="143">
        <f>'Cálculo do Risco Inerente'!J36</f>
        <v>1</v>
      </c>
      <c r="I36" s="144">
        <f>'Cálculo do Risco Inerente'!S36</f>
        <v>0</v>
      </c>
      <c r="J36" s="146" t="str">
        <f>'Cálculo do Risco Inerente'!W36</f>
        <v>Risco Baixo</v>
      </c>
      <c r="K36" s="199" t="s">
        <v>119</v>
      </c>
      <c r="L36" s="142"/>
      <c r="M36" s="142"/>
      <c r="N36" s="144">
        <f>'Cálculo do Risco Residual'!J36</f>
        <v>1</v>
      </c>
      <c r="O36" s="144">
        <f>'Cálculo do Risco Residual'!S36</f>
        <v>0</v>
      </c>
      <c r="P36" s="148" t="str">
        <f>'Cálculo do Risco Residual'!W36</f>
        <v>Risco Baixo</v>
      </c>
      <c r="Q36" s="142"/>
      <c r="R36" s="131">
        <f>'Plano de Ação'!I36</f>
        <v>0</v>
      </c>
      <c r="S36" s="196" t="str">
        <f>'Plano de Ação'!H36</f>
        <v>v</v>
      </c>
      <c r="T36" s="214">
        <f>'Plano de Ação'!O36</f>
        <v>0</v>
      </c>
      <c r="U36" s="214">
        <f>'Plano de Ação'!P36</f>
        <v>0</v>
      </c>
      <c r="V36" s="163" t="str">
        <f>'Plano de Ação'!Q36</f>
        <v>Não iniciado</v>
      </c>
      <c r="W36" s="127">
        <f>'Plano de Ação'!R36</f>
        <v>3</v>
      </c>
    </row>
    <row r="37" spans="1:23" s="9" customFormat="1" ht="39.950000000000003" customHeight="1" thickTop="1" thickBot="1" x14ac:dyDescent="0.25">
      <c r="A37" s="13"/>
      <c r="B37" s="482" t="s">
        <v>141</v>
      </c>
      <c r="C37" s="219" t="s">
        <v>210</v>
      </c>
      <c r="D37" s="142" t="s">
        <v>119</v>
      </c>
      <c r="E37" s="142" t="s">
        <v>119</v>
      </c>
      <c r="F37" s="141"/>
      <c r="G37" s="191"/>
      <c r="H37" s="143">
        <f>'Cálculo do Risco Inerente'!J37</f>
        <v>1</v>
      </c>
      <c r="I37" s="144">
        <f>'Cálculo do Risco Inerente'!S37</f>
        <v>0</v>
      </c>
      <c r="J37" s="146" t="str">
        <f>'Cálculo do Risco Inerente'!W37</f>
        <v>Risco Baixo</v>
      </c>
      <c r="K37" s="199" t="s">
        <v>119</v>
      </c>
      <c r="L37" s="142"/>
      <c r="M37" s="142"/>
      <c r="N37" s="144">
        <f>'Cálculo do Risco Residual'!J37</f>
        <v>1</v>
      </c>
      <c r="O37" s="144">
        <f>'Cálculo do Risco Residual'!S37</f>
        <v>0</v>
      </c>
      <c r="P37" s="148" t="str">
        <f>'Cálculo do Risco Residual'!W37</f>
        <v>Risco Baixo</v>
      </c>
      <c r="Q37" s="142"/>
      <c r="R37" s="131">
        <f>'Plano de Ação'!I37</f>
        <v>0</v>
      </c>
      <c r="S37" s="196" t="str">
        <f>'Plano de Ação'!H37</f>
        <v>ç</v>
      </c>
      <c r="T37" s="214">
        <f>'Plano de Ação'!O37</f>
        <v>0</v>
      </c>
      <c r="U37" s="214">
        <f>'Plano de Ação'!P37</f>
        <v>0</v>
      </c>
      <c r="V37" s="163" t="str">
        <f>'Plano de Ação'!Q37</f>
        <v>Não iniciado</v>
      </c>
      <c r="W37" s="127">
        <f>'Plano de Ação'!R37</f>
        <v>3</v>
      </c>
    </row>
    <row r="38" spans="1:23" s="9" customFormat="1" ht="39.950000000000003" customHeight="1" thickTop="1" thickBot="1" x14ac:dyDescent="0.25">
      <c r="A38" s="13"/>
      <c r="B38" s="483"/>
      <c r="C38" s="219" t="s">
        <v>87</v>
      </c>
      <c r="D38" s="142" t="s">
        <v>119</v>
      </c>
      <c r="E38" s="142" t="s">
        <v>119</v>
      </c>
      <c r="F38" s="141"/>
      <c r="G38" s="191"/>
      <c r="H38" s="143">
        <f>'Cálculo do Risco Inerente'!J38</f>
        <v>1</v>
      </c>
      <c r="I38" s="144">
        <f>'Cálculo do Risco Inerente'!S38</f>
        <v>0</v>
      </c>
      <c r="J38" s="146" t="str">
        <f>'Cálculo do Risco Inerente'!W38</f>
        <v>Risco Baixo</v>
      </c>
      <c r="K38" s="199" t="s">
        <v>119</v>
      </c>
      <c r="L38" s="142"/>
      <c r="M38" s="142"/>
      <c r="N38" s="144">
        <f>'Cálculo do Risco Residual'!J38</f>
        <v>1</v>
      </c>
      <c r="O38" s="144">
        <f>'Cálculo do Risco Residual'!S38</f>
        <v>0</v>
      </c>
      <c r="P38" s="148" t="str">
        <f>'Cálculo do Risco Residual'!W38</f>
        <v>Risco Baixo</v>
      </c>
      <c r="Q38" s="142"/>
      <c r="R38" s="131">
        <f>'Plano de Ação'!I38</f>
        <v>0</v>
      </c>
      <c r="S38" s="196" t="str">
        <f>'Plano de Ação'!H38</f>
        <v>t</v>
      </c>
      <c r="T38" s="214">
        <f>'Plano de Ação'!O38</f>
        <v>0</v>
      </c>
      <c r="U38" s="214">
        <f>'Plano de Ação'!P38</f>
        <v>0</v>
      </c>
      <c r="V38" s="163" t="str">
        <f>'Plano de Ação'!Q38</f>
        <v>Não iniciado</v>
      </c>
      <c r="W38" s="127">
        <f>'Plano de Ação'!R38</f>
        <v>3</v>
      </c>
    </row>
    <row r="39" spans="1:23" s="9" customFormat="1" ht="39.950000000000003" customHeight="1" thickTop="1" thickBot="1" x14ac:dyDescent="0.25">
      <c r="A39" s="13"/>
      <c r="B39" s="484"/>
      <c r="C39" s="219" t="s">
        <v>88</v>
      </c>
      <c r="D39" s="142" t="s">
        <v>119</v>
      </c>
      <c r="E39" s="142" t="s">
        <v>119</v>
      </c>
      <c r="F39" s="141"/>
      <c r="G39" s="191"/>
      <c r="H39" s="143">
        <f>'Cálculo do Risco Inerente'!J39</f>
        <v>1</v>
      </c>
      <c r="I39" s="144">
        <f>'Cálculo do Risco Inerente'!S39</f>
        <v>0</v>
      </c>
      <c r="J39" s="146" t="str">
        <f>'Cálculo do Risco Inerente'!W39</f>
        <v>Risco Baixo</v>
      </c>
      <c r="K39" s="199" t="s">
        <v>119</v>
      </c>
      <c r="L39" s="142"/>
      <c r="M39" s="142"/>
      <c r="N39" s="144">
        <f>'Cálculo do Risco Residual'!J39</f>
        <v>1</v>
      </c>
      <c r="O39" s="144">
        <f>'Cálculo do Risco Residual'!S39</f>
        <v>0</v>
      </c>
      <c r="P39" s="148" t="str">
        <f>'Cálculo do Risco Residual'!W39</f>
        <v>Risco Baixo</v>
      </c>
      <c r="Q39" s="142"/>
      <c r="R39" s="131">
        <f>'Plano de Ação'!I39</f>
        <v>0</v>
      </c>
      <c r="S39" s="196" t="str">
        <f>'Plano de Ação'!H39</f>
        <v>v</v>
      </c>
      <c r="T39" s="214">
        <f>'Plano de Ação'!O39</f>
        <v>0</v>
      </c>
      <c r="U39" s="214">
        <f>'Plano de Ação'!P39</f>
        <v>0</v>
      </c>
      <c r="V39" s="163" t="str">
        <f>'Plano de Ação'!Q39</f>
        <v>Não iniciado</v>
      </c>
      <c r="W39" s="127">
        <f>'Plano de Ação'!R39</f>
        <v>3</v>
      </c>
    </row>
    <row r="40" spans="1:23" s="9" customFormat="1" ht="39.950000000000003" customHeight="1" thickTop="1" thickBot="1" x14ac:dyDescent="0.25">
      <c r="A40" s="13"/>
      <c r="B40" s="482" t="s">
        <v>142</v>
      </c>
      <c r="C40" s="219" t="s">
        <v>211</v>
      </c>
      <c r="D40" s="142" t="s">
        <v>119</v>
      </c>
      <c r="E40" s="142" t="s">
        <v>119</v>
      </c>
      <c r="F40" s="141"/>
      <c r="G40" s="191"/>
      <c r="H40" s="143">
        <f>'Cálculo do Risco Inerente'!J40</f>
        <v>1</v>
      </c>
      <c r="I40" s="144">
        <f>'Cálculo do Risco Inerente'!S40</f>
        <v>0</v>
      </c>
      <c r="J40" s="146" t="str">
        <f>'Cálculo do Risco Inerente'!W40</f>
        <v>Risco Baixo</v>
      </c>
      <c r="K40" s="199" t="s">
        <v>119</v>
      </c>
      <c r="L40" s="142"/>
      <c r="M40" s="142"/>
      <c r="N40" s="144">
        <f>'Cálculo do Risco Residual'!J40</f>
        <v>1</v>
      </c>
      <c r="O40" s="144">
        <f>'Cálculo do Risco Residual'!S40</f>
        <v>0</v>
      </c>
      <c r="P40" s="148" t="str">
        <f>'Cálculo do Risco Residual'!W40</f>
        <v>Risco Baixo</v>
      </c>
      <c r="Q40" s="142"/>
      <c r="R40" s="131">
        <f>'Plano de Ação'!I40</f>
        <v>0</v>
      </c>
      <c r="S40" s="196" t="str">
        <f>'Plano de Ação'!H40</f>
        <v>ç</v>
      </c>
      <c r="T40" s="214">
        <f>'Plano de Ação'!O40</f>
        <v>0</v>
      </c>
      <c r="U40" s="214">
        <f>'Plano de Ação'!P40</f>
        <v>0</v>
      </c>
      <c r="V40" s="163" t="str">
        <f>'Plano de Ação'!Q40</f>
        <v>Não iniciado</v>
      </c>
      <c r="W40" s="127">
        <f>'Plano de Ação'!R40</f>
        <v>3</v>
      </c>
    </row>
    <row r="41" spans="1:23" s="9" customFormat="1" ht="39.950000000000003" customHeight="1" thickTop="1" thickBot="1" x14ac:dyDescent="0.25">
      <c r="A41" s="13"/>
      <c r="B41" s="483"/>
      <c r="C41" s="219" t="s">
        <v>87</v>
      </c>
      <c r="D41" s="142" t="s">
        <v>119</v>
      </c>
      <c r="E41" s="142" t="s">
        <v>119</v>
      </c>
      <c r="F41" s="141"/>
      <c r="G41" s="191"/>
      <c r="H41" s="143">
        <f>'Cálculo do Risco Inerente'!J41</f>
        <v>1</v>
      </c>
      <c r="I41" s="144">
        <f>'Cálculo do Risco Inerente'!S41</f>
        <v>0</v>
      </c>
      <c r="J41" s="146" t="str">
        <f>'Cálculo do Risco Inerente'!W41</f>
        <v>Risco Baixo</v>
      </c>
      <c r="K41" s="199" t="s">
        <v>119</v>
      </c>
      <c r="L41" s="142"/>
      <c r="M41" s="142"/>
      <c r="N41" s="144">
        <f>'Cálculo do Risco Residual'!J41</f>
        <v>1</v>
      </c>
      <c r="O41" s="144">
        <f>'Cálculo do Risco Residual'!S41</f>
        <v>0</v>
      </c>
      <c r="P41" s="148" t="str">
        <f>'Cálculo do Risco Residual'!W41</f>
        <v>Risco Baixo</v>
      </c>
      <c r="Q41" s="142"/>
      <c r="R41" s="131">
        <f>'Plano de Ação'!I41</f>
        <v>0</v>
      </c>
      <c r="S41" s="196" t="str">
        <f>'Plano de Ação'!H41</f>
        <v>t</v>
      </c>
      <c r="T41" s="214">
        <f>'Plano de Ação'!O41</f>
        <v>0</v>
      </c>
      <c r="U41" s="214">
        <f>'Plano de Ação'!P41</f>
        <v>0</v>
      </c>
      <c r="V41" s="163" t="str">
        <f>'Plano de Ação'!Q41</f>
        <v>Não iniciado</v>
      </c>
      <c r="W41" s="127">
        <f>'Plano de Ação'!R41</f>
        <v>3</v>
      </c>
    </row>
    <row r="42" spans="1:23" s="9" customFormat="1" ht="39.950000000000003" customHeight="1" thickTop="1" thickBot="1" x14ac:dyDescent="0.25">
      <c r="A42" s="13"/>
      <c r="B42" s="484"/>
      <c r="C42" s="219" t="s">
        <v>88</v>
      </c>
      <c r="D42" s="142" t="s">
        <v>119</v>
      </c>
      <c r="E42" s="142" t="s">
        <v>119</v>
      </c>
      <c r="F42" s="141"/>
      <c r="G42" s="191"/>
      <c r="H42" s="143">
        <f>'Cálculo do Risco Inerente'!J42</f>
        <v>1</v>
      </c>
      <c r="I42" s="144">
        <f>'Cálculo do Risco Inerente'!S42</f>
        <v>0</v>
      </c>
      <c r="J42" s="146" t="str">
        <f>'Cálculo do Risco Inerente'!W42</f>
        <v>Risco Baixo</v>
      </c>
      <c r="K42" s="199" t="s">
        <v>119</v>
      </c>
      <c r="L42" s="142"/>
      <c r="M42" s="142"/>
      <c r="N42" s="144">
        <f>'Cálculo do Risco Residual'!J42</f>
        <v>1</v>
      </c>
      <c r="O42" s="144">
        <f>'Cálculo do Risco Residual'!S42</f>
        <v>0</v>
      </c>
      <c r="P42" s="148" t="str">
        <f>'Cálculo do Risco Residual'!W42</f>
        <v>Risco Baixo</v>
      </c>
      <c r="Q42" s="142"/>
      <c r="R42" s="131">
        <f>'Plano de Ação'!I42</f>
        <v>0</v>
      </c>
      <c r="S42" s="196" t="str">
        <f>'Plano de Ação'!H42</f>
        <v>v</v>
      </c>
      <c r="T42" s="214">
        <f>'Plano de Ação'!O42</f>
        <v>0</v>
      </c>
      <c r="U42" s="214">
        <f>'Plano de Ação'!P42</f>
        <v>0</v>
      </c>
      <c r="V42" s="163" t="str">
        <f>'Plano de Ação'!Q42</f>
        <v>Não iniciado</v>
      </c>
      <c r="W42" s="127">
        <f>'Plano de Ação'!R42</f>
        <v>3</v>
      </c>
    </row>
    <row r="43" spans="1:23" s="9" customFormat="1" ht="39.950000000000003" customHeight="1" thickTop="1" thickBot="1" x14ac:dyDescent="0.25">
      <c r="A43" s="13"/>
      <c r="B43" s="482" t="s">
        <v>139</v>
      </c>
      <c r="C43" s="219" t="s">
        <v>210</v>
      </c>
      <c r="D43" s="142" t="s">
        <v>119</v>
      </c>
      <c r="E43" s="142" t="s">
        <v>119</v>
      </c>
      <c r="F43" s="141"/>
      <c r="G43" s="191"/>
      <c r="H43" s="143">
        <f>'Cálculo do Risco Inerente'!J43</f>
        <v>1</v>
      </c>
      <c r="I43" s="144">
        <f>'Cálculo do Risco Inerente'!S43</f>
        <v>0</v>
      </c>
      <c r="J43" s="146" t="str">
        <f>'Cálculo do Risco Inerente'!W43</f>
        <v>Risco Baixo</v>
      </c>
      <c r="K43" s="199" t="s">
        <v>119</v>
      </c>
      <c r="L43" s="142"/>
      <c r="M43" s="142"/>
      <c r="N43" s="144">
        <f>'Cálculo do Risco Residual'!J43</f>
        <v>1</v>
      </c>
      <c r="O43" s="144">
        <f>'Cálculo do Risco Residual'!S43</f>
        <v>0</v>
      </c>
      <c r="P43" s="148" t="str">
        <f>'Cálculo do Risco Residual'!W43</f>
        <v>Risco Baixo</v>
      </c>
      <c r="Q43" s="142"/>
      <c r="R43" s="131">
        <f>'Plano de Ação'!I43</f>
        <v>0</v>
      </c>
      <c r="S43" s="196" t="str">
        <f>'Plano de Ação'!H43</f>
        <v>ç</v>
      </c>
      <c r="T43" s="214">
        <f>'Plano de Ação'!O43</f>
        <v>0</v>
      </c>
      <c r="U43" s="214">
        <f>'Plano de Ação'!P43</f>
        <v>0</v>
      </c>
      <c r="V43" s="163" t="str">
        <f>'Plano de Ação'!Q43</f>
        <v>Não iniciado</v>
      </c>
      <c r="W43" s="127">
        <f>'Plano de Ação'!R43</f>
        <v>3</v>
      </c>
    </row>
    <row r="44" spans="1:23" s="9" customFormat="1" ht="39.950000000000003" customHeight="1" thickTop="1" thickBot="1" x14ac:dyDescent="0.25">
      <c r="A44" s="13"/>
      <c r="B44" s="483"/>
      <c r="C44" s="219" t="s">
        <v>87</v>
      </c>
      <c r="D44" s="142" t="s">
        <v>119</v>
      </c>
      <c r="E44" s="142" t="s">
        <v>119</v>
      </c>
      <c r="F44" s="141"/>
      <c r="G44" s="191"/>
      <c r="H44" s="143">
        <f>'Cálculo do Risco Inerente'!J44</f>
        <v>1</v>
      </c>
      <c r="I44" s="144">
        <f>'Cálculo do Risco Inerente'!S44</f>
        <v>0</v>
      </c>
      <c r="J44" s="146" t="str">
        <f>'Cálculo do Risco Inerente'!W44</f>
        <v>Risco Baixo</v>
      </c>
      <c r="K44" s="199" t="s">
        <v>119</v>
      </c>
      <c r="L44" s="142"/>
      <c r="M44" s="142"/>
      <c r="N44" s="144">
        <f>'Cálculo do Risco Residual'!J44</f>
        <v>1</v>
      </c>
      <c r="O44" s="144">
        <f>'Cálculo do Risco Residual'!S44</f>
        <v>0</v>
      </c>
      <c r="P44" s="148" t="str">
        <f>'Cálculo do Risco Residual'!W44</f>
        <v>Risco Baixo</v>
      </c>
      <c r="Q44" s="142"/>
      <c r="R44" s="131">
        <f>'Plano de Ação'!I44</f>
        <v>0</v>
      </c>
      <c r="S44" s="196" t="str">
        <f>'Plano de Ação'!H44</f>
        <v>t</v>
      </c>
      <c r="T44" s="214">
        <f>'Plano de Ação'!O44</f>
        <v>0</v>
      </c>
      <c r="U44" s="214">
        <f>'Plano de Ação'!P44</f>
        <v>0</v>
      </c>
      <c r="V44" s="163" t="str">
        <f>'Plano de Ação'!Q44</f>
        <v>Não iniciado</v>
      </c>
      <c r="W44" s="127">
        <f>'Plano de Ação'!R44</f>
        <v>3</v>
      </c>
    </row>
    <row r="45" spans="1:23" s="9" customFormat="1" ht="39.950000000000003" customHeight="1" thickTop="1" thickBot="1" x14ac:dyDescent="0.25">
      <c r="A45" s="13"/>
      <c r="B45" s="484"/>
      <c r="C45" s="219" t="s">
        <v>88</v>
      </c>
      <c r="D45" s="142" t="s">
        <v>119</v>
      </c>
      <c r="E45" s="142" t="s">
        <v>119</v>
      </c>
      <c r="F45" s="141"/>
      <c r="G45" s="191"/>
      <c r="H45" s="143">
        <f>'Cálculo do Risco Inerente'!J45</f>
        <v>1</v>
      </c>
      <c r="I45" s="144">
        <f>'Cálculo do Risco Inerente'!S45</f>
        <v>0</v>
      </c>
      <c r="J45" s="146" t="str">
        <f>'Cálculo do Risco Inerente'!W45</f>
        <v>Risco Baixo</v>
      </c>
      <c r="K45" s="199" t="s">
        <v>119</v>
      </c>
      <c r="L45" s="142"/>
      <c r="M45" s="142"/>
      <c r="N45" s="144">
        <f>'Cálculo do Risco Residual'!J45</f>
        <v>1</v>
      </c>
      <c r="O45" s="144">
        <f>'Cálculo do Risco Residual'!S45</f>
        <v>0</v>
      </c>
      <c r="P45" s="148" t="str">
        <f>'Cálculo do Risco Residual'!W45</f>
        <v>Risco Baixo</v>
      </c>
      <c r="Q45" s="142"/>
      <c r="R45" s="131">
        <f>'Plano de Ação'!I45</f>
        <v>0</v>
      </c>
      <c r="S45" s="196" t="str">
        <f>'Plano de Ação'!H45</f>
        <v>v</v>
      </c>
      <c r="T45" s="214">
        <f>'Plano de Ação'!O45</f>
        <v>0</v>
      </c>
      <c r="U45" s="214">
        <f>'Plano de Ação'!P45</f>
        <v>0</v>
      </c>
      <c r="V45" s="163" t="str">
        <f>'Plano de Ação'!Q45</f>
        <v>Não iniciado</v>
      </c>
      <c r="W45" s="127">
        <f>'Plano de Ação'!R45</f>
        <v>3</v>
      </c>
    </row>
    <row r="46" spans="1:23" s="9" customFormat="1" ht="39.950000000000003" customHeight="1" thickTop="1" thickBot="1" x14ac:dyDescent="0.25">
      <c r="A46" s="13"/>
      <c r="B46" s="482" t="s">
        <v>140</v>
      </c>
      <c r="C46" s="219" t="s">
        <v>118</v>
      </c>
      <c r="D46" s="142" t="s">
        <v>119</v>
      </c>
      <c r="E46" s="142" t="s">
        <v>119</v>
      </c>
      <c r="F46" s="141"/>
      <c r="G46" s="191"/>
      <c r="H46" s="143">
        <f>'Cálculo do Risco Inerente'!J46</f>
        <v>1</v>
      </c>
      <c r="I46" s="144">
        <f>'Cálculo do Risco Inerente'!S46</f>
        <v>0</v>
      </c>
      <c r="J46" s="146" t="str">
        <f>'Cálculo do Risco Inerente'!W46</f>
        <v>Risco Baixo</v>
      </c>
      <c r="K46" s="199" t="s">
        <v>119</v>
      </c>
      <c r="L46" s="142"/>
      <c r="M46" s="142"/>
      <c r="N46" s="144">
        <f>'Cálculo do Risco Residual'!J46</f>
        <v>1</v>
      </c>
      <c r="O46" s="144">
        <f>'Cálculo do Risco Residual'!S46</f>
        <v>0</v>
      </c>
      <c r="P46" s="148" t="str">
        <f>'Cálculo do Risco Residual'!W46</f>
        <v>Risco Baixo</v>
      </c>
      <c r="Q46" s="142"/>
      <c r="R46" s="131">
        <f>'Plano de Ação'!I46</f>
        <v>0</v>
      </c>
      <c r="S46" s="196" t="str">
        <f>'Plano de Ação'!H46</f>
        <v>ç</v>
      </c>
      <c r="T46" s="214">
        <f>'Plano de Ação'!O46</f>
        <v>0</v>
      </c>
      <c r="U46" s="214">
        <f>'Plano de Ação'!P46</f>
        <v>0</v>
      </c>
      <c r="V46" s="163" t="str">
        <f>'Plano de Ação'!Q46</f>
        <v>Não iniciado</v>
      </c>
      <c r="W46" s="127">
        <f>'Plano de Ação'!R46</f>
        <v>3</v>
      </c>
    </row>
    <row r="47" spans="1:23" s="9" customFormat="1" ht="39.950000000000003" customHeight="1" thickTop="1" thickBot="1" x14ac:dyDescent="0.25">
      <c r="A47" s="13"/>
      <c r="B47" s="483"/>
      <c r="C47" s="219" t="s">
        <v>87</v>
      </c>
      <c r="D47" s="142" t="s">
        <v>119</v>
      </c>
      <c r="E47" s="142" t="s">
        <v>119</v>
      </c>
      <c r="F47" s="141"/>
      <c r="G47" s="191"/>
      <c r="H47" s="143">
        <f>'Cálculo do Risco Inerente'!J47</f>
        <v>1</v>
      </c>
      <c r="I47" s="144">
        <f>'Cálculo do Risco Inerente'!S47</f>
        <v>0</v>
      </c>
      <c r="J47" s="146" t="str">
        <f>'Cálculo do Risco Inerente'!W47</f>
        <v>Risco Baixo</v>
      </c>
      <c r="K47" s="199" t="s">
        <v>119</v>
      </c>
      <c r="L47" s="142"/>
      <c r="M47" s="142"/>
      <c r="N47" s="144">
        <f>'Cálculo do Risco Residual'!J47</f>
        <v>1</v>
      </c>
      <c r="O47" s="144">
        <f>'Cálculo do Risco Residual'!S47</f>
        <v>0</v>
      </c>
      <c r="P47" s="148" t="str">
        <f>'Cálculo do Risco Residual'!W47</f>
        <v>Risco Baixo</v>
      </c>
      <c r="Q47" s="142"/>
      <c r="R47" s="131">
        <f>'Plano de Ação'!I47</f>
        <v>0</v>
      </c>
      <c r="S47" s="196" t="str">
        <f>'Plano de Ação'!H47</f>
        <v>t</v>
      </c>
      <c r="T47" s="214">
        <f>'Plano de Ação'!O47</f>
        <v>0</v>
      </c>
      <c r="U47" s="214">
        <f>'Plano de Ação'!P47</f>
        <v>0</v>
      </c>
      <c r="V47" s="163" t="str">
        <f>'Plano de Ação'!Q47</f>
        <v>Não iniciado</v>
      </c>
      <c r="W47" s="127">
        <f>'Plano de Ação'!R47</f>
        <v>3</v>
      </c>
    </row>
    <row r="48" spans="1:23" s="9" customFormat="1" ht="39.950000000000003" customHeight="1" thickTop="1" thickBot="1" x14ac:dyDescent="0.25">
      <c r="A48" s="13"/>
      <c r="B48" s="484"/>
      <c r="C48" s="219" t="s">
        <v>88</v>
      </c>
      <c r="D48" s="142" t="s">
        <v>119</v>
      </c>
      <c r="E48" s="142" t="s">
        <v>119</v>
      </c>
      <c r="F48" s="141"/>
      <c r="G48" s="191"/>
      <c r="H48" s="143">
        <f>'Cálculo do Risco Inerente'!J48</f>
        <v>1</v>
      </c>
      <c r="I48" s="144">
        <f>'Cálculo do Risco Inerente'!S48</f>
        <v>0</v>
      </c>
      <c r="J48" s="146" t="str">
        <f>'Cálculo do Risco Inerente'!W48</f>
        <v>Risco Baixo</v>
      </c>
      <c r="K48" s="199" t="s">
        <v>119</v>
      </c>
      <c r="L48" s="142"/>
      <c r="M48" s="142"/>
      <c r="N48" s="144">
        <f>'Cálculo do Risco Residual'!J48</f>
        <v>1</v>
      </c>
      <c r="O48" s="144">
        <f>'Cálculo do Risco Residual'!S48</f>
        <v>0</v>
      </c>
      <c r="P48" s="148" t="str">
        <f>'Cálculo do Risco Residual'!W48</f>
        <v>Risco Baixo</v>
      </c>
      <c r="Q48" s="142"/>
      <c r="R48" s="131">
        <f>'Plano de Ação'!I48</f>
        <v>0</v>
      </c>
      <c r="S48" s="196" t="str">
        <f>'Plano de Ação'!H48</f>
        <v>v</v>
      </c>
      <c r="T48" s="214">
        <f>'Plano de Ação'!O48</f>
        <v>0</v>
      </c>
      <c r="U48" s="214">
        <f>'Plano de Ação'!P48</f>
        <v>0</v>
      </c>
      <c r="V48" s="163" t="str">
        <f>'Plano de Ação'!Q48</f>
        <v>Não iniciado</v>
      </c>
      <c r="W48" s="127">
        <f>'Plano de Ação'!R48</f>
        <v>3</v>
      </c>
    </row>
    <row r="49" spans="1:23" s="9" customFormat="1" ht="39.950000000000003" customHeight="1" thickTop="1" thickBot="1" x14ac:dyDescent="0.25">
      <c r="A49" s="13"/>
      <c r="B49" s="482" t="s">
        <v>196</v>
      </c>
      <c r="C49" s="219" t="s">
        <v>118</v>
      </c>
      <c r="D49" s="142" t="s">
        <v>119</v>
      </c>
      <c r="E49" s="142" t="s">
        <v>119</v>
      </c>
      <c r="F49" s="141"/>
      <c r="G49" s="191"/>
      <c r="H49" s="143">
        <f>'Cálculo do Risco Inerente'!J49</f>
        <v>1</v>
      </c>
      <c r="I49" s="144">
        <f>'Cálculo do Risco Inerente'!S49</f>
        <v>0</v>
      </c>
      <c r="J49" s="146" t="str">
        <f>'Cálculo do Risco Inerente'!W49</f>
        <v>Risco Baixo</v>
      </c>
      <c r="K49" s="199" t="s">
        <v>119</v>
      </c>
      <c r="L49" s="142"/>
      <c r="M49" s="142"/>
      <c r="N49" s="144">
        <f>'Cálculo do Risco Residual'!J49</f>
        <v>1</v>
      </c>
      <c r="O49" s="144">
        <f>'Cálculo do Risco Residual'!S49</f>
        <v>0</v>
      </c>
      <c r="P49" s="148" t="str">
        <f>'Cálculo do Risco Residual'!W49</f>
        <v>Risco Baixo</v>
      </c>
      <c r="Q49" s="142"/>
      <c r="R49" s="131">
        <f>'Plano de Ação'!I49</f>
        <v>0</v>
      </c>
      <c r="S49" s="196" t="str">
        <f>'Plano de Ação'!H49</f>
        <v>ç</v>
      </c>
      <c r="T49" s="214">
        <f>'Plano de Ação'!O49</f>
        <v>0</v>
      </c>
      <c r="U49" s="214">
        <f>'Plano de Ação'!P49</f>
        <v>0</v>
      </c>
      <c r="V49" s="163" t="str">
        <f>'Plano de Ação'!Q49</f>
        <v>Não iniciado</v>
      </c>
      <c r="W49" s="127">
        <f>'Plano de Ação'!R49</f>
        <v>3</v>
      </c>
    </row>
    <row r="50" spans="1:23" s="9" customFormat="1" ht="39.950000000000003" customHeight="1" thickTop="1" thickBot="1" x14ac:dyDescent="0.25">
      <c r="A50" s="13"/>
      <c r="B50" s="483"/>
      <c r="C50" s="219" t="s">
        <v>87</v>
      </c>
      <c r="D50" s="142" t="s">
        <v>119</v>
      </c>
      <c r="E50" s="142" t="s">
        <v>119</v>
      </c>
      <c r="F50" s="141"/>
      <c r="G50" s="191"/>
      <c r="H50" s="143">
        <f>'Cálculo do Risco Inerente'!J50</f>
        <v>1</v>
      </c>
      <c r="I50" s="144">
        <f>'Cálculo do Risco Inerente'!S50</f>
        <v>0</v>
      </c>
      <c r="J50" s="146" t="str">
        <f>'Cálculo do Risco Inerente'!W50</f>
        <v>Risco Baixo</v>
      </c>
      <c r="K50" s="199" t="s">
        <v>119</v>
      </c>
      <c r="L50" s="142"/>
      <c r="M50" s="142"/>
      <c r="N50" s="144">
        <f>'Cálculo do Risco Residual'!J50</f>
        <v>1</v>
      </c>
      <c r="O50" s="144">
        <f>'Cálculo do Risco Residual'!S50</f>
        <v>0</v>
      </c>
      <c r="P50" s="148" t="str">
        <f>'Cálculo do Risco Residual'!W50</f>
        <v>Risco Baixo</v>
      </c>
      <c r="Q50" s="142"/>
      <c r="R50" s="131">
        <f>'Plano de Ação'!I50</f>
        <v>0</v>
      </c>
      <c r="S50" s="196" t="str">
        <f>'Plano de Ação'!H50</f>
        <v>t</v>
      </c>
      <c r="T50" s="214">
        <f>'Plano de Ação'!O50</f>
        <v>0</v>
      </c>
      <c r="U50" s="214">
        <f>'Plano de Ação'!P50</f>
        <v>0</v>
      </c>
      <c r="V50" s="163" t="str">
        <f>'Plano de Ação'!Q50</f>
        <v>Não iniciado</v>
      </c>
      <c r="W50" s="127">
        <f>'Plano de Ação'!R50</f>
        <v>3</v>
      </c>
    </row>
    <row r="51" spans="1:23" s="9" customFormat="1" ht="39.950000000000003" customHeight="1" thickTop="1" thickBot="1" x14ac:dyDescent="0.25">
      <c r="A51" s="13"/>
      <c r="B51" s="484"/>
      <c r="C51" s="219" t="s">
        <v>88</v>
      </c>
      <c r="D51" s="142" t="s">
        <v>119</v>
      </c>
      <c r="E51" s="142" t="s">
        <v>119</v>
      </c>
      <c r="F51" s="141"/>
      <c r="G51" s="191"/>
      <c r="H51" s="143">
        <f>'Cálculo do Risco Inerente'!J51</f>
        <v>1</v>
      </c>
      <c r="I51" s="144">
        <f>'Cálculo do Risco Inerente'!S51</f>
        <v>0</v>
      </c>
      <c r="J51" s="146" t="str">
        <f>'Cálculo do Risco Inerente'!W51</f>
        <v>Risco Baixo</v>
      </c>
      <c r="K51" s="199" t="s">
        <v>119</v>
      </c>
      <c r="L51" s="142"/>
      <c r="M51" s="142"/>
      <c r="N51" s="144">
        <f>'Cálculo do Risco Residual'!J51</f>
        <v>1</v>
      </c>
      <c r="O51" s="144">
        <f>'Cálculo do Risco Residual'!S51</f>
        <v>0</v>
      </c>
      <c r="P51" s="148" t="str">
        <f>'Cálculo do Risco Residual'!W51</f>
        <v>Risco Baixo</v>
      </c>
      <c r="Q51" s="142"/>
      <c r="R51" s="131">
        <f>'Plano de Ação'!I51</f>
        <v>0</v>
      </c>
      <c r="S51" s="196" t="str">
        <f>'Plano de Ação'!H51</f>
        <v>v</v>
      </c>
      <c r="T51" s="214">
        <f>'Plano de Ação'!O51</f>
        <v>0</v>
      </c>
      <c r="U51" s="214">
        <f>'Plano de Ação'!P51</f>
        <v>0</v>
      </c>
      <c r="V51" s="163" t="str">
        <f>'Plano de Ação'!Q51</f>
        <v>Não iniciado</v>
      </c>
      <c r="W51" s="127">
        <f>'Plano de Ação'!R51</f>
        <v>3</v>
      </c>
    </row>
    <row r="52" spans="1:23" s="9" customFormat="1" ht="39.950000000000003" customHeight="1" thickTop="1" thickBot="1" x14ac:dyDescent="0.25">
      <c r="A52" s="13"/>
      <c r="B52" s="482" t="s">
        <v>197</v>
      </c>
      <c r="C52" s="219" t="s">
        <v>118</v>
      </c>
      <c r="D52" s="142" t="s">
        <v>119</v>
      </c>
      <c r="E52" s="142" t="s">
        <v>119</v>
      </c>
      <c r="F52" s="141"/>
      <c r="G52" s="191"/>
      <c r="H52" s="143">
        <f>'Cálculo do Risco Inerente'!J52</f>
        <v>1</v>
      </c>
      <c r="I52" s="144">
        <f>'Cálculo do Risco Inerente'!S52</f>
        <v>0</v>
      </c>
      <c r="J52" s="146" t="str">
        <f>'Cálculo do Risco Inerente'!W52</f>
        <v>Risco Baixo</v>
      </c>
      <c r="K52" s="199" t="s">
        <v>119</v>
      </c>
      <c r="L52" s="142"/>
      <c r="M52" s="142"/>
      <c r="N52" s="144">
        <f>'Cálculo do Risco Residual'!J52</f>
        <v>1</v>
      </c>
      <c r="O52" s="144">
        <f>'Cálculo do Risco Residual'!S52</f>
        <v>0</v>
      </c>
      <c r="P52" s="148" t="str">
        <f>'Cálculo do Risco Residual'!W52</f>
        <v>Risco Baixo</v>
      </c>
      <c r="Q52" s="142"/>
      <c r="R52" s="131">
        <f>'Plano de Ação'!I52</f>
        <v>0</v>
      </c>
      <c r="S52" s="196" t="str">
        <f>'Plano de Ação'!H52</f>
        <v>ç</v>
      </c>
      <c r="T52" s="214">
        <f>'Plano de Ação'!O52</f>
        <v>0</v>
      </c>
      <c r="U52" s="214">
        <f>'Plano de Ação'!P52</f>
        <v>0</v>
      </c>
      <c r="V52" s="163" t="str">
        <f>'Plano de Ação'!Q52</f>
        <v>Não iniciado</v>
      </c>
      <c r="W52" s="127">
        <f>'Plano de Ação'!R52</f>
        <v>3</v>
      </c>
    </row>
    <row r="53" spans="1:23" s="9" customFormat="1" ht="39.950000000000003" customHeight="1" thickTop="1" thickBot="1" x14ac:dyDescent="0.25">
      <c r="A53" s="13"/>
      <c r="B53" s="483"/>
      <c r="C53" s="219" t="s">
        <v>87</v>
      </c>
      <c r="D53" s="142" t="s">
        <v>119</v>
      </c>
      <c r="E53" s="142" t="s">
        <v>119</v>
      </c>
      <c r="F53" s="141"/>
      <c r="G53" s="191"/>
      <c r="H53" s="143">
        <f>'Cálculo do Risco Inerente'!J53</f>
        <v>1</v>
      </c>
      <c r="I53" s="144">
        <f>'Cálculo do Risco Inerente'!S53</f>
        <v>0</v>
      </c>
      <c r="J53" s="146" t="str">
        <f>'Cálculo do Risco Inerente'!W53</f>
        <v>Risco Baixo</v>
      </c>
      <c r="K53" s="199" t="s">
        <v>119</v>
      </c>
      <c r="L53" s="142"/>
      <c r="M53" s="142"/>
      <c r="N53" s="144">
        <f>'Cálculo do Risco Residual'!J53</f>
        <v>1</v>
      </c>
      <c r="O53" s="144">
        <f>'Cálculo do Risco Residual'!S53</f>
        <v>0</v>
      </c>
      <c r="P53" s="148" t="str">
        <f>'Cálculo do Risco Residual'!W53</f>
        <v>Risco Baixo</v>
      </c>
      <c r="Q53" s="142"/>
      <c r="R53" s="131">
        <f>'Plano de Ação'!I53</f>
        <v>0</v>
      </c>
      <c r="S53" s="196" t="str">
        <f>'Plano de Ação'!H53</f>
        <v>t</v>
      </c>
      <c r="T53" s="214">
        <f>'Plano de Ação'!O53</f>
        <v>0</v>
      </c>
      <c r="U53" s="214">
        <f>'Plano de Ação'!P53</f>
        <v>0</v>
      </c>
      <c r="V53" s="163" t="str">
        <f>'Plano de Ação'!Q53</f>
        <v>Não iniciado</v>
      </c>
      <c r="W53" s="127">
        <f>'Plano de Ação'!R53</f>
        <v>3</v>
      </c>
    </row>
    <row r="54" spans="1:23" s="9" customFormat="1" ht="39.950000000000003" customHeight="1" thickTop="1" thickBot="1" x14ac:dyDescent="0.25">
      <c r="A54" s="13"/>
      <c r="B54" s="484"/>
      <c r="C54" s="219" t="s">
        <v>88</v>
      </c>
      <c r="D54" s="142" t="s">
        <v>119</v>
      </c>
      <c r="E54" s="142" t="s">
        <v>119</v>
      </c>
      <c r="F54" s="141"/>
      <c r="G54" s="191"/>
      <c r="H54" s="143">
        <f>'Cálculo do Risco Inerente'!J54</f>
        <v>1</v>
      </c>
      <c r="I54" s="144">
        <f>'Cálculo do Risco Inerente'!S54</f>
        <v>0</v>
      </c>
      <c r="J54" s="146" t="str">
        <f>'Cálculo do Risco Inerente'!W54</f>
        <v>Risco Baixo</v>
      </c>
      <c r="K54" s="199" t="s">
        <v>119</v>
      </c>
      <c r="L54" s="142"/>
      <c r="M54" s="142"/>
      <c r="N54" s="144">
        <f>'Cálculo do Risco Residual'!J54</f>
        <v>1</v>
      </c>
      <c r="O54" s="144">
        <f>'Cálculo do Risco Residual'!S54</f>
        <v>0</v>
      </c>
      <c r="P54" s="148" t="str">
        <f>'Cálculo do Risco Residual'!W54</f>
        <v>Risco Baixo</v>
      </c>
      <c r="Q54" s="142"/>
      <c r="R54" s="131">
        <f>'Plano de Ação'!I54</f>
        <v>0</v>
      </c>
      <c r="S54" s="196" t="str">
        <f>'Plano de Ação'!H54</f>
        <v>v</v>
      </c>
      <c r="T54" s="214">
        <f>'Plano de Ação'!O54</f>
        <v>0</v>
      </c>
      <c r="U54" s="214">
        <f>'Plano de Ação'!P54</f>
        <v>0</v>
      </c>
      <c r="V54" s="163" t="str">
        <f>'Plano de Ação'!Q54</f>
        <v>Não iniciado</v>
      </c>
      <c r="W54" s="127">
        <f>'Plano de Ação'!R54</f>
        <v>3</v>
      </c>
    </row>
    <row r="55" spans="1:23" s="9" customFormat="1" ht="39.950000000000003" customHeight="1" thickTop="1" thickBot="1" x14ac:dyDescent="0.25">
      <c r="A55" s="13"/>
      <c r="B55" s="482" t="s">
        <v>198</v>
      </c>
      <c r="C55" s="219" t="s">
        <v>118</v>
      </c>
      <c r="D55" s="142" t="s">
        <v>119</v>
      </c>
      <c r="E55" s="142" t="s">
        <v>119</v>
      </c>
      <c r="F55" s="141"/>
      <c r="G55" s="191"/>
      <c r="H55" s="143">
        <f>'Cálculo do Risco Inerente'!J55</f>
        <v>1</v>
      </c>
      <c r="I55" s="144">
        <f>'Cálculo do Risco Inerente'!S55</f>
        <v>0</v>
      </c>
      <c r="J55" s="146" t="str">
        <f>'Cálculo do Risco Inerente'!W55</f>
        <v>Risco Baixo</v>
      </c>
      <c r="K55" s="199" t="s">
        <v>119</v>
      </c>
      <c r="L55" s="142"/>
      <c r="M55" s="142"/>
      <c r="N55" s="144">
        <f>'Cálculo do Risco Residual'!J55</f>
        <v>1</v>
      </c>
      <c r="O55" s="144">
        <f>'Cálculo do Risco Residual'!S55</f>
        <v>0</v>
      </c>
      <c r="P55" s="148" t="str">
        <f>'Cálculo do Risco Residual'!W55</f>
        <v>Risco Baixo</v>
      </c>
      <c r="Q55" s="142"/>
      <c r="R55" s="131">
        <f>'Plano de Ação'!I55</f>
        <v>0</v>
      </c>
      <c r="S55" s="196" t="str">
        <f>'Plano de Ação'!H55</f>
        <v>ç</v>
      </c>
      <c r="T55" s="214">
        <f>'Plano de Ação'!O55</f>
        <v>0</v>
      </c>
      <c r="U55" s="214">
        <f>'Plano de Ação'!P55</f>
        <v>0</v>
      </c>
      <c r="V55" s="163" t="str">
        <f>'Plano de Ação'!Q55</f>
        <v>Não iniciado</v>
      </c>
      <c r="W55" s="127">
        <f>'Plano de Ação'!R55</f>
        <v>3</v>
      </c>
    </row>
    <row r="56" spans="1:23" s="9" customFormat="1" ht="39.950000000000003" customHeight="1" thickTop="1" thickBot="1" x14ac:dyDescent="0.25">
      <c r="A56" s="13"/>
      <c r="B56" s="483"/>
      <c r="C56" s="219" t="s">
        <v>87</v>
      </c>
      <c r="D56" s="142" t="s">
        <v>119</v>
      </c>
      <c r="E56" s="142" t="s">
        <v>119</v>
      </c>
      <c r="F56" s="141"/>
      <c r="G56" s="191"/>
      <c r="H56" s="143">
        <f>'Cálculo do Risco Inerente'!J56</f>
        <v>1</v>
      </c>
      <c r="I56" s="144">
        <f>'Cálculo do Risco Inerente'!S56</f>
        <v>0</v>
      </c>
      <c r="J56" s="146" t="str">
        <f>'Cálculo do Risco Inerente'!W56</f>
        <v>Risco Baixo</v>
      </c>
      <c r="K56" s="199" t="s">
        <v>119</v>
      </c>
      <c r="L56" s="142"/>
      <c r="M56" s="142"/>
      <c r="N56" s="144">
        <f>'Cálculo do Risco Residual'!J56</f>
        <v>1</v>
      </c>
      <c r="O56" s="144">
        <f>'Cálculo do Risco Residual'!S56</f>
        <v>0</v>
      </c>
      <c r="P56" s="148" t="str">
        <f>'Cálculo do Risco Residual'!W56</f>
        <v>Risco Baixo</v>
      </c>
      <c r="Q56" s="142"/>
      <c r="R56" s="131">
        <f>'Plano de Ação'!I56</f>
        <v>0</v>
      </c>
      <c r="S56" s="196" t="str">
        <f>'Plano de Ação'!H56</f>
        <v>t</v>
      </c>
      <c r="T56" s="214">
        <f>'Plano de Ação'!O56</f>
        <v>0</v>
      </c>
      <c r="U56" s="214">
        <f>'Plano de Ação'!P56</f>
        <v>0</v>
      </c>
      <c r="V56" s="163" t="str">
        <f>'Plano de Ação'!Q56</f>
        <v>Não iniciado</v>
      </c>
      <c r="W56" s="127">
        <f>'Plano de Ação'!R56</f>
        <v>3</v>
      </c>
    </row>
    <row r="57" spans="1:23" s="9" customFormat="1" ht="39.950000000000003" customHeight="1" thickTop="1" thickBot="1" x14ac:dyDescent="0.25">
      <c r="A57" s="13"/>
      <c r="B57" s="484"/>
      <c r="C57" s="219" t="s">
        <v>88</v>
      </c>
      <c r="D57" s="142" t="s">
        <v>119</v>
      </c>
      <c r="E57" s="142" t="s">
        <v>119</v>
      </c>
      <c r="F57" s="141"/>
      <c r="G57" s="191"/>
      <c r="H57" s="143">
        <f>'Cálculo do Risco Inerente'!J57</f>
        <v>1</v>
      </c>
      <c r="I57" s="144">
        <f>'Cálculo do Risco Inerente'!S57</f>
        <v>0</v>
      </c>
      <c r="J57" s="146" t="str">
        <f>'Cálculo do Risco Inerente'!W57</f>
        <v>Risco Baixo</v>
      </c>
      <c r="K57" s="199" t="s">
        <v>119</v>
      </c>
      <c r="L57" s="142"/>
      <c r="M57" s="142"/>
      <c r="N57" s="144">
        <f>'Cálculo do Risco Residual'!J57</f>
        <v>1</v>
      </c>
      <c r="O57" s="144">
        <f>'Cálculo do Risco Residual'!S57</f>
        <v>0</v>
      </c>
      <c r="P57" s="148" t="str">
        <f>'Cálculo do Risco Residual'!W57</f>
        <v>Risco Baixo</v>
      </c>
      <c r="Q57" s="142"/>
      <c r="R57" s="131">
        <f>'Plano de Ação'!I57</f>
        <v>0</v>
      </c>
      <c r="S57" s="196" t="str">
        <f>'Plano de Ação'!H57</f>
        <v>v</v>
      </c>
      <c r="T57" s="214">
        <f>'Plano de Ação'!O57</f>
        <v>0</v>
      </c>
      <c r="U57" s="214">
        <f>'Plano de Ação'!P57</f>
        <v>0</v>
      </c>
      <c r="V57" s="163" t="str">
        <f>'Plano de Ação'!Q57</f>
        <v>Não iniciado</v>
      </c>
      <c r="W57" s="127">
        <f>'Plano de Ação'!R57</f>
        <v>3</v>
      </c>
    </row>
    <row r="58" spans="1:23" s="9" customFormat="1" ht="39.950000000000003" customHeight="1" thickTop="1" thickBot="1" x14ac:dyDescent="0.25">
      <c r="A58" s="13"/>
      <c r="B58" s="482" t="s">
        <v>199</v>
      </c>
      <c r="C58" s="219" t="s">
        <v>118</v>
      </c>
      <c r="D58" s="142" t="s">
        <v>119</v>
      </c>
      <c r="E58" s="142" t="s">
        <v>119</v>
      </c>
      <c r="F58" s="141"/>
      <c r="G58" s="191"/>
      <c r="H58" s="143">
        <f>'Cálculo do Risco Inerente'!J58</f>
        <v>1</v>
      </c>
      <c r="I58" s="144">
        <f>'Cálculo do Risco Inerente'!S58</f>
        <v>0</v>
      </c>
      <c r="J58" s="146" t="str">
        <f>'Cálculo do Risco Inerente'!W58</f>
        <v>Risco Baixo</v>
      </c>
      <c r="K58" s="199" t="s">
        <v>119</v>
      </c>
      <c r="L58" s="142"/>
      <c r="M58" s="142"/>
      <c r="N58" s="144">
        <f>'Cálculo do Risco Residual'!J58</f>
        <v>1</v>
      </c>
      <c r="O58" s="144">
        <f>'Cálculo do Risco Residual'!S58</f>
        <v>0</v>
      </c>
      <c r="P58" s="148" t="str">
        <f>'Cálculo do Risco Residual'!W58</f>
        <v>Risco Baixo</v>
      </c>
      <c r="Q58" s="142"/>
      <c r="R58" s="131">
        <f>'Plano de Ação'!I58</f>
        <v>0</v>
      </c>
      <c r="S58" s="196" t="str">
        <f>'Plano de Ação'!H58</f>
        <v>ç</v>
      </c>
      <c r="T58" s="214">
        <f>'Plano de Ação'!O58</f>
        <v>0</v>
      </c>
      <c r="U58" s="214">
        <f>'Plano de Ação'!P58</f>
        <v>0</v>
      </c>
      <c r="V58" s="163" t="str">
        <f>'Plano de Ação'!Q58</f>
        <v>Não iniciado</v>
      </c>
      <c r="W58" s="127">
        <f>'Plano de Ação'!R58</f>
        <v>3</v>
      </c>
    </row>
    <row r="59" spans="1:23" s="9" customFormat="1" ht="39.950000000000003" customHeight="1" thickTop="1" thickBot="1" x14ac:dyDescent="0.25">
      <c r="A59" s="13"/>
      <c r="B59" s="483"/>
      <c r="C59" s="219" t="s">
        <v>87</v>
      </c>
      <c r="D59" s="142" t="s">
        <v>119</v>
      </c>
      <c r="E59" s="142" t="s">
        <v>119</v>
      </c>
      <c r="F59" s="141"/>
      <c r="G59" s="191"/>
      <c r="H59" s="143">
        <f>'Cálculo do Risco Inerente'!J59</f>
        <v>1</v>
      </c>
      <c r="I59" s="144">
        <f>'Cálculo do Risco Inerente'!S59</f>
        <v>0</v>
      </c>
      <c r="J59" s="146" t="str">
        <f>'Cálculo do Risco Inerente'!W59</f>
        <v>Risco Baixo</v>
      </c>
      <c r="K59" s="199" t="s">
        <v>119</v>
      </c>
      <c r="L59" s="142"/>
      <c r="M59" s="142"/>
      <c r="N59" s="144">
        <f>'Cálculo do Risco Residual'!J59</f>
        <v>1</v>
      </c>
      <c r="O59" s="144">
        <f>'Cálculo do Risco Residual'!S59</f>
        <v>0</v>
      </c>
      <c r="P59" s="148" t="str">
        <f>'Cálculo do Risco Residual'!W59</f>
        <v>Risco Baixo</v>
      </c>
      <c r="Q59" s="142"/>
      <c r="R59" s="131">
        <f>'Plano de Ação'!I59</f>
        <v>0</v>
      </c>
      <c r="S59" s="196" t="str">
        <f>'Plano de Ação'!H59</f>
        <v>t</v>
      </c>
      <c r="T59" s="214">
        <f>'Plano de Ação'!O59</f>
        <v>0</v>
      </c>
      <c r="U59" s="214">
        <f>'Plano de Ação'!P59</f>
        <v>0</v>
      </c>
      <c r="V59" s="163" t="str">
        <f>'Plano de Ação'!Q59</f>
        <v>Não iniciado</v>
      </c>
      <c r="W59" s="127">
        <f>'Plano de Ação'!R59</f>
        <v>3</v>
      </c>
    </row>
    <row r="60" spans="1:23" s="9" customFormat="1" ht="39.950000000000003" customHeight="1" thickTop="1" thickBot="1" x14ac:dyDescent="0.25">
      <c r="A60" s="13"/>
      <c r="B60" s="484"/>
      <c r="C60" s="219" t="s">
        <v>88</v>
      </c>
      <c r="D60" s="142" t="s">
        <v>119</v>
      </c>
      <c r="E60" s="142" t="s">
        <v>119</v>
      </c>
      <c r="F60" s="141"/>
      <c r="G60" s="191"/>
      <c r="H60" s="143">
        <f>'Cálculo do Risco Inerente'!J60</f>
        <v>1</v>
      </c>
      <c r="I60" s="144">
        <f>'Cálculo do Risco Inerente'!S60</f>
        <v>0</v>
      </c>
      <c r="J60" s="146" t="str">
        <f>'Cálculo do Risco Inerente'!W60</f>
        <v>Risco Baixo</v>
      </c>
      <c r="K60" s="199" t="s">
        <v>119</v>
      </c>
      <c r="L60" s="142"/>
      <c r="M60" s="142"/>
      <c r="N60" s="144">
        <f>'Cálculo do Risco Residual'!J60</f>
        <v>1</v>
      </c>
      <c r="O60" s="144">
        <f>'Cálculo do Risco Residual'!S60</f>
        <v>0</v>
      </c>
      <c r="P60" s="148" t="str">
        <f>'Cálculo do Risco Residual'!W60</f>
        <v>Risco Baixo</v>
      </c>
      <c r="Q60" s="142"/>
      <c r="R60" s="131">
        <f>'Plano de Ação'!I60</f>
        <v>0</v>
      </c>
      <c r="S60" s="196" t="str">
        <f>'Plano de Ação'!H60</f>
        <v>v</v>
      </c>
      <c r="T60" s="214">
        <f>'Plano de Ação'!O60</f>
        <v>0</v>
      </c>
      <c r="U60" s="214">
        <f>'Plano de Ação'!P60</f>
        <v>0</v>
      </c>
      <c r="V60" s="163" t="str">
        <f>'Plano de Ação'!Q60</f>
        <v>Não iniciado</v>
      </c>
      <c r="W60" s="127">
        <f>'Plano de Ação'!R60</f>
        <v>3</v>
      </c>
    </row>
    <row r="61" spans="1:23" s="9" customFormat="1" ht="15.75" thickTop="1" x14ac:dyDescent="0.2">
      <c r="A61" s="13"/>
      <c r="B61" s="58"/>
      <c r="C61" s="55"/>
      <c r="D61" s="22"/>
      <c r="E61" s="22"/>
      <c r="F61" s="22"/>
      <c r="G61" s="56"/>
      <c r="H61" s="56"/>
      <c r="I61" s="56"/>
      <c r="J61" s="56"/>
      <c r="K61" s="56"/>
      <c r="L61" s="56"/>
      <c r="M61" s="55"/>
      <c r="N61" s="57"/>
      <c r="O61" s="57"/>
      <c r="P61" s="57"/>
      <c r="Q61" s="56"/>
      <c r="R61" s="56"/>
      <c r="S61" s="55"/>
      <c r="T61" s="215"/>
      <c r="U61" s="215"/>
      <c r="V61" s="139"/>
      <c r="W61" s="138"/>
    </row>
    <row r="62" spans="1:23" s="9" customFormat="1" ht="19.5" customHeight="1" x14ac:dyDescent="0.2">
      <c r="A62" s="13"/>
      <c r="B62" s="58"/>
      <c r="C62" s="10"/>
      <c r="D62" s="22"/>
      <c r="E62" s="22"/>
      <c r="F62" s="2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14"/>
      <c r="T62" s="216"/>
      <c r="U62" s="216"/>
      <c r="V62" s="3"/>
      <c r="W62" s="18"/>
    </row>
    <row r="63" spans="1:23" s="9" customFormat="1" ht="20.25" customHeight="1" x14ac:dyDescent="0.2">
      <c r="A63" s="222"/>
      <c r="B63" s="221"/>
      <c r="C63" s="3"/>
      <c r="D63" s="22"/>
      <c r="E63" s="22"/>
      <c r="F63" s="22"/>
      <c r="G63" s="42"/>
      <c r="H63" s="42"/>
      <c r="I63" s="42"/>
      <c r="J63" s="42"/>
      <c r="K63" s="42"/>
      <c r="L63" s="425" t="s">
        <v>99</v>
      </c>
      <c r="M63" s="42"/>
      <c r="N63" s="537" t="s">
        <v>19</v>
      </c>
      <c r="O63" s="537"/>
      <c r="P63" s="537"/>
      <c r="Q63" s="537"/>
      <c r="R63" s="3"/>
      <c r="S63" s="419" t="s">
        <v>60</v>
      </c>
      <c r="T63" s="420"/>
      <c r="U63" s="421"/>
      <c r="V63" s="39"/>
      <c r="W63" s="18"/>
    </row>
    <row r="64" spans="1:23" s="9" customFormat="1" ht="15.75" x14ac:dyDescent="0.2">
      <c r="A64" s="222"/>
      <c r="C64" s="3"/>
      <c r="D64" s="22"/>
      <c r="E64" s="22"/>
      <c r="F64" s="22"/>
      <c r="G64" s="43"/>
      <c r="H64" s="43"/>
      <c r="I64" s="43"/>
      <c r="J64" s="43"/>
      <c r="K64" s="43"/>
      <c r="L64" s="430" t="s">
        <v>100</v>
      </c>
      <c r="M64" s="43"/>
      <c r="N64" s="538" t="s">
        <v>20</v>
      </c>
      <c r="O64" s="538"/>
      <c r="P64" s="538"/>
      <c r="Q64" s="427"/>
      <c r="R64" s="3"/>
      <c r="S64" s="416" t="s">
        <v>128</v>
      </c>
      <c r="T64" s="411"/>
      <c r="U64" s="413"/>
      <c r="V64" s="3"/>
      <c r="W64" s="18"/>
    </row>
    <row r="65" spans="1:229" ht="15.75" x14ac:dyDescent="0.2">
      <c r="A65" s="1"/>
      <c r="B65" s="23"/>
      <c r="C65" s="42"/>
      <c r="D65" s="21"/>
      <c r="E65" s="22"/>
      <c r="F65" s="3"/>
      <c r="G65" s="22"/>
      <c r="H65" s="22"/>
      <c r="I65" s="22"/>
      <c r="J65" s="22"/>
      <c r="K65" s="22"/>
      <c r="L65" s="430" t="s">
        <v>101</v>
      </c>
      <c r="M65" s="22"/>
      <c r="N65" s="539" t="s">
        <v>21</v>
      </c>
      <c r="O65" s="539"/>
      <c r="P65" s="539"/>
      <c r="Q65" s="428"/>
      <c r="R65" s="3"/>
      <c r="S65" s="417" t="s">
        <v>331</v>
      </c>
      <c r="T65" s="410"/>
      <c r="U65" s="414"/>
      <c r="V65" s="3"/>
      <c r="W65" s="18"/>
      <c r="HU65" s="5"/>
    </row>
    <row r="66" spans="1:229" ht="15.75" x14ac:dyDescent="0.2">
      <c r="B66" s="36" t="s">
        <v>2</v>
      </c>
      <c r="C66" s="54"/>
      <c r="D66" s="21"/>
      <c r="E66" s="22"/>
      <c r="F66" s="42"/>
      <c r="G66" s="22"/>
      <c r="H66" s="22"/>
      <c r="I66" s="22"/>
      <c r="J66" s="22"/>
      <c r="K66" s="22"/>
      <c r="L66" s="431" t="s">
        <v>102</v>
      </c>
      <c r="M66" s="22"/>
      <c r="N66" s="540" t="s">
        <v>22</v>
      </c>
      <c r="O66" s="540"/>
      <c r="P66" s="540"/>
      <c r="Q66" s="429"/>
      <c r="R66" s="3"/>
      <c r="S66" s="418" t="s">
        <v>330</v>
      </c>
      <c r="T66" s="412"/>
      <c r="U66" s="415"/>
      <c r="V66" s="3"/>
      <c r="W66" s="18"/>
      <c r="HU66" s="5"/>
    </row>
    <row r="67" spans="1:229" ht="15.75" x14ac:dyDescent="0.2">
      <c r="A67" s="200"/>
      <c r="B67" s="35" t="s">
        <v>61</v>
      </c>
      <c r="C67" s="47"/>
      <c r="D67" s="21"/>
      <c r="E67" s="22"/>
      <c r="F67" s="3"/>
      <c r="G67" s="22"/>
      <c r="H67" s="22"/>
      <c r="I67" s="22"/>
      <c r="J67" s="22"/>
      <c r="K67" s="22"/>
      <c r="L67" s="3"/>
      <c r="M67" s="22"/>
      <c r="N67" s="541" t="s">
        <v>23</v>
      </c>
      <c r="O67" s="541"/>
      <c r="P67" s="541"/>
      <c r="Q67" s="426"/>
      <c r="R67" s="3"/>
      <c r="S67" s="422" t="s">
        <v>136</v>
      </c>
      <c r="T67" s="423"/>
      <c r="U67" s="424"/>
      <c r="V67" s="3"/>
      <c r="W67" s="18"/>
      <c r="HU67" s="5"/>
    </row>
    <row r="68" spans="1:229" x14ac:dyDescent="0.2">
      <c r="A68" s="200"/>
      <c r="B68" s="21" t="s">
        <v>308</v>
      </c>
      <c r="C68" s="21"/>
      <c r="D68" s="21"/>
      <c r="E68" s="22"/>
      <c r="F68" s="3"/>
      <c r="G68" s="22"/>
      <c r="H68" s="22"/>
      <c r="I68" s="22"/>
      <c r="J68" s="22"/>
      <c r="K68" s="22"/>
      <c r="L68" s="39"/>
      <c r="M68" s="22"/>
      <c r="N68" s="22"/>
      <c r="O68" s="22"/>
      <c r="P68" s="22"/>
      <c r="Q68" s="3"/>
      <c r="R68" s="3"/>
      <c r="S68" s="111"/>
      <c r="T68" s="211"/>
      <c r="U68" s="211"/>
      <c r="V68" s="3"/>
      <c r="W68" s="18"/>
      <c r="HU68" s="5"/>
    </row>
    <row r="69" spans="1:229" x14ac:dyDescent="0.2">
      <c r="B69" s="23" t="s">
        <v>309</v>
      </c>
      <c r="C69" s="24"/>
      <c r="D69" s="21"/>
      <c r="E69" s="22"/>
      <c r="F69" s="3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3"/>
      <c r="R69" s="3"/>
      <c r="S69" s="111"/>
      <c r="T69" s="453"/>
      <c r="U69" s="211"/>
      <c r="V69" s="3"/>
      <c r="W69" s="18"/>
    </row>
    <row r="70" spans="1:229" x14ac:dyDescent="0.2">
      <c r="B70" s="23" t="s">
        <v>305</v>
      </c>
      <c r="C70" s="21"/>
      <c r="D70" s="21"/>
      <c r="E70" s="22"/>
      <c r="F70" s="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3"/>
      <c r="R70" s="3"/>
      <c r="S70" s="449" t="s">
        <v>220</v>
      </c>
      <c r="T70" s="454"/>
      <c r="U70" s="211"/>
      <c r="V70" s="3"/>
      <c r="W70" s="18"/>
    </row>
    <row r="71" spans="1:229" s="14" customFormat="1" x14ac:dyDescent="0.2">
      <c r="A71" s="5"/>
      <c r="B71" s="23" t="s">
        <v>310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450"/>
      <c r="R71" s="22"/>
      <c r="S71" s="450" t="s">
        <v>219</v>
      </c>
      <c r="T71" s="455"/>
      <c r="U71" s="451"/>
      <c r="V71" s="3"/>
      <c r="W71" s="18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</row>
    <row r="72" spans="1:229" s="14" customFormat="1" x14ac:dyDescent="0.2">
      <c r="B72" s="2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450"/>
      <c r="R72" s="22"/>
      <c r="S72" s="450" t="s">
        <v>278</v>
      </c>
      <c r="T72" s="455"/>
      <c r="U72" s="451"/>
      <c r="V72" s="3"/>
      <c r="W72" s="18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</row>
    <row r="73" spans="1:229" s="14" customFormat="1" ht="15.75" x14ac:dyDescent="0.2">
      <c r="B73" s="223" t="s">
        <v>306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450"/>
      <c r="R73" s="22"/>
      <c r="S73" s="450" t="s">
        <v>279</v>
      </c>
      <c r="T73" s="455"/>
      <c r="U73" s="451"/>
      <c r="V73" s="3"/>
      <c r="W73" s="18"/>
      <c r="Y73" s="284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</row>
    <row r="74" spans="1:229" s="14" customFormat="1" ht="15.75" x14ac:dyDescent="0.2">
      <c r="B74" s="23" t="s">
        <v>307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450"/>
      <c r="R74" s="22"/>
      <c r="S74" s="450" t="s">
        <v>280</v>
      </c>
      <c r="T74" s="287"/>
      <c r="U74" s="451"/>
      <c r="V74" s="3"/>
      <c r="W74" s="18"/>
      <c r="Y74" s="284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</row>
    <row r="75" spans="1:229" s="14" customFormat="1" ht="15.75" x14ac:dyDescent="0.2">
      <c r="B75" s="2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450"/>
      <c r="R75" s="22"/>
      <c r="S75" s="450"/>
      <c r="T75" s="287"/>
      <c r="U75" s="451"/>
      <c r="V75" s="3"/>
      <c r="W75" s="18"/>
      <c r="Y75" s="284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</row>
    <row r="76" spans="1:229" s="14" customFormat="1" ht="15.75" x14ac:dyDescent="0.2">
      <c r="B76" s="2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450"/>
      <c r="R76" s="22"/>
      <c r="S76" s="450"/>
      <c r="T76" s="287"/>
      <c r="U76" s="451"/>
      <c r="V76" s="3"/>
      <c r="W76" s="18"/>
      <c r="Y76" s="284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</row>
    <row r="77" spans="1:229" s="14" customFormat="1" ht="15.75" x14ac:dyDescent="0.2">
      <c r="B77" s="2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450"/>
      <c r="R77" s="22"/>
      <c r="S77" s="450"/>
      <c r="T77" s="3"/>
      <c r="U77" s="451"/>
      <c r="V77" s="3"/>
      <c r="W77" s="18"/>
      <c r="Y77" s="284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</row>
    <row r="78" spans="1:229" s="14" customFormat="1" ht="15.75" x14ac:dyDescent="0.2">
      <c r="B78" s="2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22"/>
      <c r="S78" s="452"/>
      <c r="T78" s="451"/>
      <c r="U78" s="451"/>
      <c r="V78" s="3"/>
      <c r="W78" s="18"/>
      <c r="Y78" s="284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</row>
    <row r="79" spans="1:229" s="14" customFormat="1" ht="15.75" x14ac:dyDescent="0.2">
      <c r="B79" s="2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22"/>
      <c r="S79" s="452"/>
      <c r="T79" s="451"/>
      <c r="U79" s="451"/>
      <c r="V79" s="3"/>
      <c r="W79" s="18"/>
      <c r="Y79" s="284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</row>
    <row r="80" spans="1:229" s="14" customFormat="1" ht="15.75" x14ac:dyDescent="0.25">
      <c r="B80" s="220" t="s">
        <v>65</v>
      </c>
      <c r="C80" s="15"/>
      <c r="D80" s="15"/>
      <c r="E80" s="15"/>
      <c r="F80" s="3"/>
      <c r="G80" s="15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11"/>
      <c r="T80" s="211"/>
      <c r="U80" s="211"/>
      <c r="V80" s="3"/>
      <c r="W80" s="18"/>
      <c r="Y80" s="286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</row>
    <row r="81" spans="2:229" s="14" customFormat="1" ht="15" customHeight="1" x14ac:dyDescent="0.25">
      <c r="B81" s="220" t="s">
        <v>66</v>
      </c>
      <c r="C81" s="15"/>
      <c r="D81" s="15"/>
      <c r="E81" s="15"/>
      <c r="F81" s="3"/>
      <c r="G81" s="15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11"/>
      <c r="T81" s="211"/>
      <c r="U81" s="211"/>
      <c r="V81" s="3"/>
      <c r="W81" s="18"/>
      <c r="Y81" s="286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</row>
    <row r="82" spans="2:229" s="14" customFormat="1" ht="15" customHeight="1" x14ac:dyDescent="0.2">
      <c r="B82" s="266" t="s">
        <v>264</v>
      </c>
      <c r="C82" s="267"/>
      <c r="D82" s="15"/>
      <c r="E82" s="15"/>
      <c r="F82" s="3"/>
      <c r="G82" s="15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49" t="s">
        <v>301</v>
      </c>
      <c r="T82" s="211"/>
      <c r="U82" s="211"/>
      <c r="V82" s="3"/>
      <c r="W82" s="18"/>
      <c r="Y82" s="286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</row>
    <row r="83" spans="2:229" s="14" customFormat="1" ht="15" customHeight="1" x14ac:dyDescent="0.2">
      <c r="B83" s="266" t="s">
        <v>328</v>
      </c>
      <c r="C83" s="267"/>
      <c r="D83" s="15"/>
      <c r="E83" s="15"/>
      <c r="F83" s="3"/>
      <c r="G83" s="15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50" t="s">
        <v>302</v>
      </c>
      <c r="T83" s="211"/>
      <c r="U83" s="211"/>
      <c r="V83" s="3"/>
      <c r="W83" s="18"/>
      <c r="Y83" s="286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</row>
    <row r="84" spans="2:229" s="14" customFormat="1" ht="15" customHeight="1" x14ac:dyDescent="0.2">
      <c r="B84" s="266" t="s">
        <v>329</v>
      </c>
      <c r="C84" s="267"/>
      <c r="D84" s="16"/>
      <c r="E84" s="16"/>
      <c r="F84" s="3"/>
      <c r="G84" s="16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50" t="s">
        <v>37</v>
      </c>
      <c r="T84" s="211"/>
      <c r="U84" s="211"/>
      <c r="V84" s="3"/>
      <c r="W84" s="18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</row>
    <row r="85" spans="2:229" s="14" customFormat="1" ht="15.75" customHeight="1" x14ac:dyDescent="0.2">
      <c r="B85" s="266" t="s">
        <v>262</v>
      </c>
      <c r="C85" s="267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11"/>
      <c r="T85" s="211"/>
      <c r="U85" s="211"/>
      <c r="V85" s="3"/>
      <c r="W85" s="18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</row>
    <row r="86" spans="2:229" s="14" customFormat="1" ht="19.5" customHeight="1" x14ac:dyDescent="0.2">
      <c r="B86" s="266" t="s">
        <v>263</v>
      </c>
      <c r="C86" s="267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11"/>
      <c r="T86" s="211"/>
      <c r="U86" s="211"/>
      <c r="V86" s="3"/>
      <c r="W86" s="18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</row>
    <row r="87" spans="2:229" s="14" customFormat="1" x14ac:dyDescent="0.2">
      <c r="B87" s="20"/>
      <c r="C87" s="17"/>
      <c r="D87" s="17"/>
      <c r="E87" s="17"/>
      <c r="F87" s="3"/>
      <c r="G87" s="17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11"/>
      <c r="T87" s="211"/>
      <c r="U87" s="211"/>
      <c r="V87" s="3"/>
      <c r="W87" s="18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</row>
    <row r="88" spans="2:229" s="14" customFormat="1" ht="15.75" x14ac:dyDescent="0.25">
      <c r="B88" s="220" t="s">
        <v>67</v>
      </c>
      <c r="C88" s="17"/>
      <c r="D88" s="17"/>
      <c r="E88" s="17"/>
      <c r="F88" s="3"/>
      <c r="G88" s="17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11"/>
      <c r="T88" s="211"/>
      <c r="U88" s="211"/>
      <c r="V88" s="3"/>
      <c r="W88" s="18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</row>
    <row r="89" spans="2:229" s="14" customFormat="1" ht="17.25" customHeight="1" x14ac:dyDescent="0.2">
      <c r="B89" s="269" t="s">
        <v>265</v>
      </c>
      <c r="C89" s="47"/>
      <c r="D89" s="17"/>
      <c r="E89" s="17"/>
      <c r="F89" s="3"/>
      <c r="G89" s="17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11"/>
      <c r="T89" s="211"/>
      <c r="U89" s="211"/>
      <c r="V89" s="3"/>
      <c r="W89" s="18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</row>
    <row r="90" spans="2:229" s="14" customFormat="1" ht="17.25" customHeight="1" x14ac:dyDescent="0.2">
      <c r="B90" s="270" t="s">
        <v>325</v>
      </c>
      <c r="C90" s="47"/>
      <c r="D90" s="17"/>
      <c r="E90" s="17"/>
      <c r="F90" s="3"/>
      <c r="G90" s="17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11"/>
      <c r="T90" s="211"/>
      <c r="U90" s="211"/>
      <c r="V90" s="3"/>
      <c r="W90" s="18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</row>
    <row r="91" spans="2:229" s="14" customFormat="1" ht="16.5" customHeight="1" x14ac:dyDescent="0.2">
      <c r="B91" s="270" t="s">
        <v>266</v>
      </c>
      <c r="C91" s="47"/>
      <c r="D91" s="17"/>
      <c r="E91" s="17"/>
      <c r="F91" s="3"/>
      <c r="G91" s="17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11"/>
      <c r="T91" s="211"/>
      <c r="U91" s="211"/>
      <c r="V91" s="3"/>
      <c r="W91" s="18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</row>
    <row r="92" spans="2:229" s="14" customFormat="1" ht="18.75" customHeight="1" x14ac:dyDescent="0.2">
      <c r="B92" s="270" t="s">
        <v>267</v>
      </c>
      <c r="C92" s="47"/>
      <c r="D92" s="17"/>
      <c r="E92" s="17"/>
      <c r="F92" s="3"/>
      <c r="G92" s="17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11"/>
      <c r="T92" s="211"/>
      <c r="U92" s="211"/>
      <c r="V92" s="3"/>
      <c r="W92" s="18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</row>
    <row r="93" spans="2:229" s="14" customFormat="1" ht="15.75" thickBot="1" x14ac:dyDescent="0.25">
      <c r="B93" s="271" t="s">
        <v>268</v>
      </c>
      <c r="C93" s="268"/>
      <c r="D93" s="268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113"/>
      <c r="T93" s="212"/>
      <c r="U93" s="212"/>
      <c r="V93" s="4"/>
      <c r="W93" s="140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</row>
    <row r="94" spans="2:229" s="14" customFormat="1" x14ac:dyDescent="0.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11"/>
      <c r="T94" s="211"/>
      <c r="U94" s="211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</row>
    <row r="95" spans="2:229" s="14" customFormat="1" x14ac:dyDescent="0.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11"/>
      <c r="T95" s="211"/>
      <c r="U95" s="211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</row>
    <row r="96" spans="2:229" s="14" customFormat="1" x14ac:dyDescent="0.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11"/>
      <c r="T96" s="211"/>
      <c r="U96" s="211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</row>
    <row r="97" spans="1:229" s="14" customFormat="1" x14ac:dyDescent="0.2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11"/>
      <c r="T97" s="211"/>
      <c r="U97" s="211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</row>
    <row r="98" spans="1:229" s="14" customFormat="1" x14ac:dyDescent="0.2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11"/>
      <c r="T98" s="211"/>
      <c r="U98" s="211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</row>
    <row r="99" spans="1:229" s="14" customFormat="1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11"/>
      <c r="T99" s="211"/>
      <c r="U99" s="211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</row>
    <row r="100" spans="1:229" s="14" customFormat="1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11"/>
      <c r="T100" s="211"/>
      <c r="U100" s="211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</row>
    <row r="101" spans="1:229" s="14" customFormat="1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11"/>
      <c r="T101" s="211"/>
      <c r="U101" s="211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</row>
    <row r="102" spans="1:229" s="14" customFormat="1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11"/>
      <c r="T102" s="211"/>
      <c r="U102" s="211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</row>
    <row r="103" spans="1:229" s="14" customFormat="1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11"/>
      <c r="T103" s="211"/>
      <c r="U103" s="211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</row>
    <row r="104" spans="1:229" s="14" customFormat="1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11"/>
      <c r="T104" s="211"/>
      <c r="U104" s="211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</row>
    <row r="105" spans="1:229" x14ac:dyDescent="0.2">
      <c r="A105" s="1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11"/>
      <c r="T105" s="211"/>
      <c r="U105" s="211"/>
      <c r="V105" s="3"/>
    </row>
    <row r="106" spans="1:229" x14ac:dyDescent="0.2">
      <c r="B106" s="3"/>
    </row>
  </sheetData>
  <sheetProtection formatColumns="0" formatRows="0"/>
  <mergeCells count="49">
    <mergeCell ref="N64:P64"/>
    <mergeCell ref="N65:P65"/>
    <mergeCell ref="N66:P66"/>
    <mergeCell ref="N67:P67"/>
    <mergeCell ref="Q19:W19"/>
    <mergeCell ref="C19:G19"/>
    <mergeCell ref="D6:L6"/>
    <mergeCell ref="D7:L7"/>
    <mergeCell ref="N63:Q63"/>
    <mergeCell ref="B7:C7"/>
    <mergeCell ref="D5:L5"/>
    <mergeCell ref="B25:B27"/>
    <mergeCell ref="B28:B30"/>
    <mergeCell ref="D4:L4"/>
    <mergeCell ref="B4:C4"/>
    <mergeCell ref="B5:C5"/>
    <mergeCell ref="B6:C6"/>
    <mergeCell ref="G20:G21"/>
    <mergeCell ref="B19:B21"/>
    <mergeCell ref="H19:P19"/>
    <mergeCell ref="C20:C21"/>
    <mergeCell ref="D20:D21"/>
    <mergeCell ref="E20:E21"/>
    <mergeCell ref="F20:F21"/>
    <mergeCell ref="B8:C8"/>
    <mergeCell ref="B9:C9"/>
    <mergeCell ref="B10:C10"/>
    <mergeCell ref="B11:C11"/>
    <mergeCell ref="B18:S18"/>
    <mergeCell ref="D9:L9"/>
    <mergeCell ref="D10:L10"/>
    <mergeCell ref="D11:L11"/>
    <mergeCell ref="D8:L8"/>
    <mergeCell ref="B58:B60"/>
    <mergeCell ref="H20:J20"/>
    <mergeCell ref="K20:M20"/>
    <mergeCell ref="N20:P20"/>
    <mergeCell ref="B37:B39"/>
    <mergeCell ref="B40:B42"/>
    <mergeCell ref="B43:B45"/>
    <mergeCell ref="B22:B24"/>
    <mergeCell ref="B31:B33"/>
    <mergeCell ref="B34:B36"/>
    <mergeCell ref="R20:W20"/>
    <mergeCell ref="B46:B48"/>
    <mergeCell ref="B49:B51"/>
    <mergeCell ref="B52:B54"/>
    <mergeCell ref="B55:B57"/>
    <mergeCell ref="Q20:Q21"/>
  </mergeCells>
  <conditionalFormatting sqref="I22:I60">
    <cfRule type="cellIs" dxfId="55" priority="256" operator="between">
      <formula>1</formula>
      <formula>3</formula>
    </cfRule>
  </conditionalFormatting>
  <conditionalFormatting sqref="H22:H60">
    <cfRule type="cellIs" priority="257" operator="between">
      <formula>#REF!</formula>
      <formula>#REF!</formula>
    </cfRule>
    <cfRule type="cellIs" dxfId="54" priority="258" operator="between">
      <formula>1</formula>
      <formula>3</formula>
    </cfRule>
    <cfRule type="cellIs" dxfId="53" priority="259" operator="between">
      <formula>1</formula>
      <formula>3</formula>
    </cfRule>
    <cfRule type="cellIs" dxfId="52" priority="260" operator="between">
      <formula>15</formula>
      <formula>25</formula>
    </cfRule>
  </conditionalFormatting>
  <conditionalFormatting sqref="J22:J48">
    <cfRule type="cellIs" dxfId="51" priority="151" operator="equal">
      <formula>"Risco Pequeno"</formula>
    </cfRule>
    <cfRule type="cellIs" dxfId="50" priority="152" operator="equal">
      <formula>"Risco Alto"</formula>
    </cfRule>
    <cfRule type="cellIs" dxfId="49" priority="153" operator="equal">
      <formula>"Risco Crítico"</formula>
    </cfRule>
    <cfRule type="cellIs" dxfId="48" priority="154" operator="equal">
      <formula>"Risco Moderado"</formula>
    </cfRule>
  </conditionalFormatting>
  <conditionalFormatting sqref="P22:P48">
    <cfRule type="cellIs" dxfId="47" priority="111" operator="equal">
      <formula>"Risco Crítico"</formula>
    </cfRule>
    <cfRule type="cellIs" dxfId="46" priority="112" operator="equal">
      <formula>"Risco Alto"</formula>
    </cfRule>
    <cfRule type="cellIs" dxfId="45" priority="113" operator="equal">
      <formula>"Risco Moderado"</formula>
    </cfRule>
    <cfRule type="cellIs" dxfId="44" priority="114" operator="equal">
      <formula>"Risco Pequeno"</formula>
    </cfRule>
  </conditionalFormatting>
  <conditionalFormatting sqref="W22:W48">
    <cfRule type="iconSet" priority="107">
      <iconSet iconSet="4TrafficLights" showValue="0" reverse="1">
        <cfvo type="percent" val="0"/>
        <cfvo type="num" val="1"/>
        <cfvo type="num" val="2"/>
        <cfvo type="num" val="3"/>
      </iconSet>
    </cfRule>
  </conditionalFormatting>
  <conditionalFormatting sqref="J49:J51">
    <cfRule type="cellIs" dxfId="43" priority="36" operator="equal">
      <formula>"Risco Pequeno"</formula>
    </cfRule>
    <cfRule type="cellIs" dxfId="42" priority="37" operator="equal">
      <formula>"Risco Alto"</formula>
    </cfRule>
    <cfRule type="cellIs" dxfId="41" priority="38" operator="equal">
      <formula>"Risco Crítico"</formula>
    </cfRule>
    <cfRule type="cellIs" dxfId="40" priority="39" operator="equal">
      <formula>"Risco Moderado"</formula>
    </cfRule>
  </conditionalFormatting>
  <conditionalFormatting sqref="P49:P51">
    <cfRule type="cellIs" dxfId="39" priority="32" operator="equal">
      <formula>"Risco Crítico"</formula>
    </cfRule>
    <cfRule type="cellIs" dxfId="38" priority="33" operator="equal">
      <formula>"Risco Alto"</formula>
    </cfRule>
    <cfRule type="cellIs" dxfId="37" priority="34" operator="equal">
      <formula>"Risco Moderado"</formula>
    </cfRule>
    <cfRule type="cellIs" dxfId="36" priority="35" operator="equal">
      <formula>"Risco Pequeno"</formula>
    </cfRule>
  </conditionalFormatting>
  <conditionalFormatting sqref="W49:W51">
    <cfRule type="iconSet" priority="31">
      <iconSet iconSet="4TrafficLights" showValue="0" reverse="1">
        <cfvo type="percent" val="0"/>
        <cfvo type="num" val="1"/>
        <cfvo type="num" val="2"/>
        <cfvo type="num" val="3"/>
      </iconSet>
    </cfRule>
  </conditionalFormatting>
  <conditionalFormatting sqref="J52:J54">
    <cfRule type="cellIs" dxfId="35" priority="26" operator="equal">
      <formula>"Risco Pequeno"</formula>
    </cfRule>
    <cfRule type="cellIs" dxfId="34" priority="27" operator="equal">
      <formula>"Risco Alto"</formula>
    </cfRule>
    <cfRule type="cellIs" dxfId="33" priority="28" operator="equal">
      <formula>"Risco Crítico"</formula>
    </cfRule>
    <cfRule type="cellIs" dxfId="32" priority="29" operator="equal">
      <formula>"Risco Moderado"</formula>
    </cfRule>
  </conditionalFormatting>
  <conditionalFormatting sqref="P52:P54">
    <cfRule type="cellIs" dxfId="31" priority="22" operator="equal">
      <formula>"Risco Crítico"</formula>
    </cfRule>
    <cfRule type="cellIs" dxfId="30" priority="23" operator="equal">
      <formula>"Risco Alto"</formula>
    </cfRule>
    <cfRule type="cellIs" dxfId="29" priority="24" operator="equal">
      <formula>"Risco Moderado"</formula>
    </cfRule>
    <cfRule type="cellIs" dxfId="28" priority="25" operator="equal">
      <formula>"Risco Pequeno"</formula>
    </cfRule>
  </conditionalFormatting>
  <conditionalFormatting sqref="W52:W54">
    <cfRule type="iconSet" priority="21">
      <iconSet iconSet="4TrafficLights" showValue="0" reverse="1">
        <cfvo type="percent" val="0"/>
        <cfvo type="num" val="1"/>
        <cfvo type="num" val="2"/>
        <cfvo type="num" val="3"/>
      </iconSet>
    </cfRule>
  </conditionalFormatting>
  <conditionalFormatting sqref="J55:J57">
    <cfRule type="cellIs" dxfId="27" priority="16" operator="equal">
      <formula>"Risco Pequeno"</formula>
    </cfRule>
    <cfRule type="cellIs" dxfId="26" priority="17" operator="equal">
      <formula>"Risco Alto"</formula>
    </cfRule>
    <cfRule type="cellIs" dxfId="25" priority="18" operator="equal">
      <formula>"Risco Crítico"</formula>
    </cfRule>
    <cfRule type="cellIs" dxfId="24" priority="19" operator="equal">
      <formula>"Risco Moderado"</formula>
    </cfRule>
  </conditionalFormatting>
  <conditionalFormatting sqref="P55:P57">
    <cfRule type="cellIs" dxfId="23" priority="12" operator="equal">
      <formula>"Risco Crítico"</formula>
    </cfRule>
    <cfRule type="cellIs" dxfId="22" priority="13" operator="equal">
      <formula>"Risco Alto"</formula>
    </cfRule>
    <cfRule type="cellIs" dxfId="21" priority="14" operator="equal">
      <formula>"Risco Moderado"</formula>
    </cfRule>
    <cfRule type="cellIs" dxfId="20" priority="15" operator="equal">
      <formula>"Risco Pequeno"</formula>
    </cfRule>
  </conditionalFormatting>
  <conditionalFormatting sqref="W55:W57">
    <cfRule type="iconSet" priority="11">
      <iconSet iconSet="4TrafficLights" showValue="0" reverse="1">
        <cfvo type="percent" val="0"/>
        <cfvo type="num" val="1"/>
        <cfvo type="num" val="2"/>
        <cfvo type="num" val="3"/>
      </iconSet>
    </cfRule>
  </conditionalFormatting>
  <conditionalFormatting sqref="J58:J60">
    <cfRule type="cellIs" dxfId="19" priority="6" operator="equal">
      <formula>"Risco Pequeno"</formula>
    </cfRule>
    <cfRule type="cellIs" dxfId="18" priority="7" operator="equal">
      <formula>"Risco Alto"</formula>
    </cfRule>
    <cfRule type="cellIs" dxfId="17" priority="8" operator="equal">
      <formula>"Risco Crítico"</formula>
    </cfRule>
    <cfRule type="cellIs" dxfId="16" priority="9" operator="equal">
      <formula>"Risco Moderado"</formula>
    </cfRule>
  </conditionalFormatting>
  <conditionalFormatting sqref="P58:P60">
    <cfRule type="cellIs" dxfId="15" priority="2" operator="equal">
      <formula>"Risco Crítico"</formula>
    </cfRule>
    <cfRule type="cellIs" dxfId="14" priority="3" operator="equal">
      <formula>"Risco Alto"</formula>
    </cfRule>
    <cfRule type="cellIs" dxfId="13" priority="4" operator="equal">
      <formula>"Risco Moderado"</formula>
    </cfRule>
    <cfRule type="cellIs" dxfId="12" priority="5" operator="equal">
      <formula>"Risco Pequeno"</formula>
    </cfRule>
  </conditionalFormatting>
  <conditionalFormatting sqref="W58:W60">
    <cfRule type="iconSet" priority="1">
      <iconSet iconSet="4TrafficLights" showValue="0" reverse="1">
        <cfvo type="percent" val="0"/>
        <cfvo type="num" val="1"/>
        <cfvo type="num" val="2"/>
        <cfvo type="num" val="3"/>
      </iconSet>
    </cfRule>
  </conditionalFormatting>
  <dataValidations count="8">
    <dataValidation type="list" allowBlank="1" showInputMessage="1" showErrorMessage="1" sqref="M22:M61">
      <formula1>$B$89:$B$93</formula1>
    </dataValidation>
    <dataValidation type="list" allowBlank="1" showInputMessage="1" showErrorMessage="1" sqref="L22:L61">
      <formula1>$B$82:$B$86</formula1>
    </dataValidation>
    <dataValidation type="list" allowBlank="1" showInputMessage="1" showErrorMessage="1" promptTitle="Dimensão" sqref="A63">
      <formula1>#REF!</formula1>
    </dataValidation>
    <dataValidation type="list" allowBlank="1" showInputMessage="1" showErrorMessage="1" sqref="Q61:U61">
      <formula1>#REF!</formula1>
    </dataValidation>
    <dataValidation type="list" allowBlank="1" showInputMessage="1" showErrorMessage="1" sqref="Q22:Q60">
      <formula1>$S$64:$S$68</formula1>
    </dataValidation>
    <dataValidation type="list" allowBlank="1" showInputMessage="1" showErrorMessage="1" promptTitle="Tipo de Risco" sqref="B63 F61">
      <formula1>$B$68:$B$73</formula1>
    </dataValidation>
    <dataValidation type="list" allowBlank="1" showInputMessage="1" showErrorMessage="1" promptTitle="Tipo de Risco" sqref="F22:F60">
      <formula1>$S$71:$S$74</formula1>
    </dataValidation>
    <dataValidation type="list" allowBlank="1" showInputMessage="1" showErrorMessage="1" sqref="G22:G60">
      <formula1>$S$83:$S$84</formula1>
    </dataValidation>
  </dataValidations>
  <pageMargins left="0.2902777777777778" right="0.47013888888888888" top="0.4" bottom="0.50972222222222219" header="0.51180555555555551" footer="0.51180555555555551"/>
  <pageSetup paperSize="9" scale="10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T95"/>
  <sheetViews>
    <sheetView showGridLines="0" topLeftCell="A14" zoomScaleNormal="100" workbookViewId="0">
      <selection activeCell="D23" sqref="D23"/>
    </sheetView>
  </sheetViews>
  <sheetFormatPr defaultColWidth="9.140625" defaultRowHeight="12.75" x14ac:dyDescent="0.2"/>
  <cols>
    <col min="1" max="1" width="32.28515625" style="312" customWidth="1"/>
    <col min="2" max="2" width="51.85546875" style="312" customWidth="1"/>
    <col min="3" max="3" width="1.85546875" style="63" customWidth="1"/>
    <col min="4" max="4" width="5.5703125" style="311" customWidth="1"/>
    <col min="5" max="9" width="13" style="63" customWidth="1"/>
    <col min="10" max="10" width="12.5703125" style="63" customWidth="1"/>
    <col min="11" max="11" width="3.42578125" style="63" customWidth="1"/>
    <col min="12" max="12" width="11.42578125" style="64" customWidth="1"/>
    <col min="13" max="13" width="11.5703125" style="64" customWidth="1"/>
    <col min="14" max="14" width="10.7109375" style="64" customWidth="1"/>
    <col min="15" max="15" width="10.85546875" style="64" customWidth="1"/>
    <col min="16" max="16" width="11" style="64" customWidth="1"/>
    <col min="17" max="17" width="11.85546875" style="64" customWidth="1"/>
    <col min="18" max="18" width="0.140625" style="64" customWidth="1"/>
    <col min="19" max="19" width="9.5703125" style="64" customWidth="1"/>
    <col min="20" max="20" width="4.28515625" style="64" customWidth="1"/>
    <col min="21" max="21" width="3" style="63" customWidth="1"/>
    <col min="22" max="22" width="15.7109375" style="63" customWidth="1"/>
    <col min="23" max="23" width="22.28515625" style="63" customWidth="1"/>
    <col min="24" max="122" width="9.140625" style="63"/>
    <col min="123" max="16384" width="9.140625" style="64"/>
  </cols>
  <sheetData>
    <row r="1" spans="1:228" s="59" customFormat="1" ht="13.5" hidden="1" customHeight="1" thickBot="1" x14ac:dyDescent="0.25">
      <c r="A1" s="310"/>
      <c r="B1" s="310"/>
      <c r="D1" s="310"/>
    </row>
    <row r="2" spans="1:228" s="60" customFormat="1" ht="20.25" hidden="1" customHeight="1" x14ac:dyDescent="0.2">
      <c r="A2" s="320"/>
      <c r="B2" s="157" t="s">
        <v>28</v>
      </c>
      <c r="C2" s="244"/>
      <c r="D2" s="156"/>
      <c r="E2" s="61"/>
      <c r="F2" s="61"/>
      <c r="G2" s="61"/>
      <c r="H2" s="62"/>
      <c r="I2" s="62"/>
      <c r="J2" s="61"/>
      <c r="K2" s="61"/>
      <c r="L2" s="155">
        <f>'Mapa de Riscos'!D4</f>
        <v>0</v>
      </c>
      <c r="M2" s="155"/>
      <c r="N2" s="155"/>
      <c r="O2" s="155"/>
      <c r="P2" s="155"/>
      <c r="Q2" s="155"/>
      <c r="R2" s="155"/>
      <c r="S2" s="155"/>
      <c r="T2" s="155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</row>
    <row r="3" spans="1:228" s="60" customFormat="1" ht="20.25" hidden="1" customHeight="1" x14ac:dyDescent="0.2">
      <c r="A3" s="320"/>
      <c r="B3" s="158" t="s">
        <v>29</v>
      </c>
      <c r="C3" s="245"/>
      <c r="D3" s="240"/>
      <c r="E3" s="61"/>
      <c r="F3" s="61"/>
      <c r="G3" s="61"/>
      <c r="H3" s="62"/>
      <c r="I3" s="62"/>
      <c r="J3" s="61"/>
      <c r="K3" s="61"/>
      <c r="L3" s="239">
        <f>'Mapa de Riscos'!D5</f>
        <v>0</v>
      </c>
      <c r="M3" s="239"/>
      <c r="N3" s="239"/>
      <c r="O3" s="239"/>
      <c r="P3" s="239"/>
      <c r="Q3" s="239"/>
      <c r="R3" s="204"/>
      <c r="S3" s="154"/>
      <c r="T3" s="154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</row>
    <row r="4" spans="1:228" s="60" customFormat="1" ht="20.25" hidden="1" customHeight="1" x14ac:dyDescent="0.2">
      <c r="A4" s="320"/>
      <c r="B4" s="158" t="s">
        <v>30</v>
      </c>
      <c r="C4" s="205"/>
      <c r="D4" s="205"/>
      <c r="E4" s="61"/>
      <c r="F4" s="61"/>
      <c r="G4" s="61"/>
      <c r="H4" s="62"/>
      <c r="I4" s="62"/>
      <c r="J4" s="61"/>
      <c r="K4" s="61"/>
      <c r="L4" s="588">
        <f>'Mapa de Riscos'!D6</f>
        <v>0</v>
      </c>
      <c r="M4" s="588"/>
      <c r="N4" s="588"/>
      <c r="O4" s="588"/>
      <c r="P4" s="588"/>
      <c r="Q4" s="588"/>
      <c r="R4" s="588"/>
      <c r="S4" s="588"/>
      <c r="T4" s="588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</row>
    <row r="5" spans="1:228" s="60" customFormat="1" ht="20.25" hidden="1" customHeight="1" x14ac:dyDescent="0.2">
      <c r="A5" s="320"/>
      <c r="B5" s="158" t="s">
        <v>0</v>
      </c>
      <c r="C5" s="205"/>
      <c r="D5" s="205"/>
      <c r="E5" s="61"/>
      <c r="F5" s="61"/>
      <c r="G5" s="61"/>
      <c r="H5" s="62"/>
      <c r="I5" s="62"/>
      <c r="J5" s="61"/>
      <c r="K5" s="61"/>
      <c r="L5" s="588">
        <f>'Mapa de Riscos'!D7</f>
        <v>0</v>
      </c>
      <c r="M5" s="588"/>
      <c r="N5" s="588"/>
      <c r="O5" s="588"/>
      <c r="P5" s="588"/>
      <c r="Q5" s="588"/>
      <c r="R5" s="588"/>
      <c r="S5" s="588"/>
      <c r="T5" s="588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</row>
    <row r="6" spans="1:228" s="60" customFormat="1" ht="20.25" hidden="1" customHeight="1" x14ac:dyDescent="0.2">
      <c r="A6" s="320"/>
      <c r="B6" s="159" t="s">
        <v>8</v>
      </c>
      <c r="C6" s="241"/>
      <c r="D6" s="283"/>
      <c r="E6" s="61"/>
      <c r="F6" s="61"/>
      <c r="G6" s="61"/>
      <c r="H6" s="62"/>
      <c r="I6" s="62"/>
      <c r="J6" s="61"/>
      <c r="K6" s="61"/>
      <c r="L6" s="590" t="s">
        <v>190</v>
      </c>
      <c r="M6" s="590"/>
      <c r="N6" s="590"/>
      <c r="O6" s="590"/>
      <c r="P6" s="590"/>
      <c r="Q6" s="590"/>
      <c r="R6" s="590"/>
      <c r="S6" s="590"/>
      <c r="T6" s="590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</row>
    <row r="7" spans="1:228" s="60" customFormat="1" ht="20.25" hidden="1" customHeight="1" x14ac:dyDescent="0.2">
      <c r="A7" s="320"/>
      <c r="B7" s="158" t="s">
        <v>62</v>
      </c>
      <c r="C7" s="205"/>
      <c r="D7" s="205"/>
      <c r="E7" s="61"/>
      <c r="F7" s="61"/>
      <c r="G7" s="61"/>
      <c r="H7" s="61"/>
      <c r="I7" s="61"/>
      <c r="J7" s="61"/>
      <c r="K7" s="61"/>
      <c r="L7" s="588">
        <f>'Mapa de Riscos'!D8</f>
        <v>0</v>
      </c>
      <c r="M7" s="588"/>
      <c r="N7" s="588"/>
      <c r="O7" s="588"/>
      <c r="P7" s="588"/>
      <c r="Q7" s="588"/>
      <c r="R7" s="588"/>
      <c r="S7" s="588"/>
      <c r="T7" s="588"/>
      <c r="U7" s="61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</row>
    <row r="8" spans="1:228" s="60" customFormat="1" ht="20.25" hidden="1" customHeight="1" x14ac:dyDescent="0.2">
      <c r="A8" s="320"/>
      <c r="B8" s="158" t="s">
        <v>63</v>
      </c>
      <c r="C8" s="205"/>
      <c r="D8" s="205"/>
      <c r="E8" s="61"/>
      <c r="F8" s="61"/>
      <c r="G8" s="61"/>
      <c r="H8" s="61"/>
      <c r="I8" s="61"/>
      <c r="J8" s="61"/>
      <c r="K8" s="61"/>
      <c r="L8" s="588" t="str">
        <f>'Mapa de Riscos'!D9</f>
        <v>xxx1</v>
      </c>
      <c r="M8" s="588"/>
      <c r="N8" s="588"/>
      <c r="O8" s="588"/>
      <c r="P8" s="588"/>
      <c r="Q8" s="588"/>
      <c r="R8" s="588"/>
      <c r="S8" s="588"/>
      <c r="T8" s="588"/>
      <c r="U8" s="61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</row>
    <row r="9" spans="1:228" s="60" customFormat="1" ht="20.25" hidden="1" customHeight="1" x14ac:dyDescent="0.2">
      <c r="A9" s="320"/>
      <c r="B9" s="158" t="s">
        <v>5</v>
      </c>
      <c r="C9" s="205"/>
      <c r="D9" s="205"/>
      <c r="E9" s="61"/>
      <c r="F9" s="61"/>
      <c r="G9" s="61"/>
      <c r="H9" s="61"/>
      <c r="I9" s="61"/>
      <c r="J9" s="61"/>
      <c r="K9" s="61"/>
      <c r="L9" s="588" t="str">
        <f>'Mapa de Riscos'!D10</f>
        <v>xx2</v>
      </c>
      <c r="M9" s="588"/>
      <c r="N9" s="588"/>
      <c r="O9" s="588"/>
      <c r="P9" s="588"/>
      <c r="Q9" s="588"/>
      <c r="R9" s="588"/>
      <c r="S9" s="588"/>
      <c r="T9" s="588"/>
      <c r="U9" s="61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</row>
    <row r="10" spans="1:228" s="60" customFormat="1" ht="21" hidden="1" customHeight="1" thickBot="1" x14ac:dyDescent="0.25">
      <c r="A10" s="320"/>
      <c r="B10" s="160" t="s">
        <v>64</v>
      </c>
      <c r="C10" s="242"/>
      <c r="D10" s="242"/>
      <c r="E10" s="61"/>
      <c r="F10" s="61"/>
      <c r="G10" s="61"/>
      <c r="H10" s="61"/>
      <c r="I10" s="61"/>
      <c r="J10" s="61"/>
      <c r="K10" s="61"/>
      <c r="L10" s="589" t="str">
        <f>'Mapa de Riscos'!D11</f>
        <v>xxx</v>
      </c>
      <c r="M10" s="589"/>
      <c r="N10" s="589"/>
      <c r="O10" s="589"/>
      <c r="P10" s="589"/>
      <c r="Q10" s="589"/>
      <c r="R10" s="589"/>
      <c r="S10" s="589"/>
      <c r="T10" s="589"/>
      <c r="U10" s="61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</row>
    <row r="11" spans="1:228" s="59" customFormat="1" ht="12.75" hidden="1" customHeight="1" x14ac:dyDescent="0.2">
      <c r="A11" s="320"/>
      <c r="B11" s="310"/>
      <c r="D11" s="310"/>
    </row>
    <row r="12" spans="1:228" ht="23.25" hidden="1" customHeight="1" x14ac:dyDescent="0.2">
      <c r="A12" s="320"/>
      <c r="B12" s="591" t="s">
        <v>122</v>
      </c>
      <c r="C12" s="591"/>
      <c r="D12" s="591"/>
      <c r="E12" s="591"/>
      <c r="F12" s="591"/>
      <c r="G12" s="591"/>
      <c r="H12" s="591"/>
      <c r="I12" s="591"/>
      <c r="J12" s="591"/>
      <c r="K12" s="591"/>
      <c r="L12" s="591"/>
      <c r="M12" s="591"/>
      <c r="N12" s="591"/>
      <c r="O12" s="591"/>
      <c r="P12" s="591"/>
      <c r="Q12" s="591"/>
      <c r="R12" s="591"/>
      <c r="S12" s="591"/>
      <c r="T12" s="591"/>
      <c r="U12" s="591"/>
      <c r="V12" s="591"/>
      <c r="W12" s="591"/>
      <c r="X12" s="591"/>
    </row>
    <row r="13" spans="1:228" ht="12" hidden="1" customHeight="1" thickBot="1" x14ac:dyDescent="0.25">
      <c r="A13" s="320"/>
      <c r="B13" s="311"/>
      <c r="L13" s="63"/>
      <c r="M13" s="63"/>
      <c r="N13" s="63"/>
      <c r="O13" s="63"/>
      <c r="P13" s="63"/>
      <c r="Q13" s="63"/>
      <c r="R13" s="63"/>
      <c r="S13" s="63"/>
      <c r="T13" s="63"/>
    </row>
    <row r="14" spans="1:228" ht="8.25" customHeight="1" thickBot="1" x14ac:dyDescent="0.25">
      <c r="A14" s="581" t="s">
        <v>126</v>
      </c>
      <c r="B14" s="592"/>
      <c r="C14" s="592"/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3"/>
      <c r="T14" s="149"/>
      <c r="U14" s="65"/>
      <c r="V14" s="66"/>
      <c r="W14" s="65"/>
      <c r="X14" s="67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</row>
    <row r="15" spans="1:228" ht="38.25" customHeight="1" thickBot="1" x14ac:dyDescent="0.25">
      <c r="A15" s="582"/>
      <c r="D15" s="577" t="s">
        <v>120</v>
      </c>
      <c r="E15" s="577"/>
      <c r="F15" s="577"/>
      <c r="G15" s="577"/>
      <c r="H15" s="577"/>
      <c r="I15" s="577"/>
      <c r="J15" s="578"/>
      <c r="K15" s="246"/>
      <c r="L15" s="577" t="s">
        <v>71</v>
      </c>
      <c r="M15" s="577"/>
      <c r="N15" s="577"/>
      <c r="O15" s="577"/>
      <c r="P15" s="577"/>
      <c r="Q15" s="577"/>
      <c r="R15" s="577"/>
      <c r="S15" s="578"/>
      <c r="T15" s="150"/>
      <c r="U15" s="68"/>
      <c r="V15" s="594" t="s">
        <v>19</v>
      </c>
      <c r="W15" s="595"/>
      <c r="X15" s="69"/>
    </row>
    <row r="16" spans="1:228" ht="18.75" customHeight="1" thickBot="1" x14ac:dyDescent="0.25">
      <c r="A16" s="582"/>
      <c r="B16" s="583" t="s">
        <v>72</v>
      </c>
      <c r="C16" s="251"/>
      <c r="D16" s="579" t="s">
        <v>261</v>
      </c>
      <c r="E16" s="608" t="s">
        <v>121</v>
      </c>
      <c r="F16" s="608"/>
      <c r="G16" s="608"/>
      <c r="H16" s="608"/>
      <c r="I16" s="608"/>
      <c r="J16" s="609" t="s">
        <v>74</v>
      </c>
      <c r="K16" s="248"/>
      <c r="L16" s="575" t="s">
        <v>73</v>
      </c>
      <c r="M16" s="575"/>
      <c r="N16" s="575"/>
      <c r="O16" s="575"/>
      <c r="P16" s="575"/>
      <c r="Q16" s="576"/>
      <c r="R16" s="613" t="s">
        <v>74</v>
      </c>
      <c r="S16" s="614"/>
      <c r="T16" s="150"/>
      <c r="U16" s="68"/>
      <c r="V16" s="596"/>
      <c r="W16" s="597"/>
      <c r="X16" s="69"/>
    </row>
    <row r="17" spans="1:25" ht="34.5" customHeight="1" thickTop="1" thickBot="1" x14ac:dyDescent="0.25">
      <c r="A17" s="582"/>
      <c r="B17" s="584"/>
      <c r="C17" s="252"/>
      <c r="D17" s="580"/>
      <c r="E17" s="611" t="s">
        <v>78</v>
      </c>
      <c r="F17" s="604" t="s">
        <v>281</v>
      </c>
      <c r="G17" s="604" t="s">
        <v>282</v>
      </c>
      <c r="H17" s="604" t="s">
        <v>161</v>
      </c>
      <c r="I17" s="606" t="s">
        <v>160</v>
      </c>
      <c r="J17" s="571"/>
      <c r="K17" s="249"/>
      <c r="L17" s="573" t="s">
        <v>76</v>
      </c>
      <c r="M17" s="573"/>
      <c r="N17" s="573"/>
      <c r="O17" s="573"/>
      <c r="P17" s="574"/>
      <c r="Q17" s="397" t="s">
        <v>77</v>
      </c>
      <c r="R17" s="615"/>
      <c r="S17" s="616"/>
      <c r="T17" s="151"/>
      <c r="U17" s="70"/>
      <c r="V17" s="598"/>
      <c r="W17" s="599"/>
      <c r="X17" s="69"/>
    </row>
    <row r="18" spans="1:25" ht="103.5" customHeight="1" thickTop="1" thickBot="1" x14ac:dyDescent="0.25">
      <c r="A18" s="582"/>
      <c r="B18" s="584"/>
      <c r="C18" s="252"/>
      <c r="D18" s="580"/>
      <c r="E18" s="612"/>
      <c r="F18" s="605"/>
      <c r="G18" s="605"/>
      <c r="H18" s="605"/>
      <c r="I18" s="607"/>
      <c r="J18" s="571"/>
      <c r="K18" s="249"/>
      <c r="L18" s="369" t="s">
        <v>79</v>
      </c>
      <c r="M18" s="370" t="s">
        <v>24</v>
      </c>
      <c r="N18" s="370" t="s">
        <v>25</v>
      </c>
      <c r="O18" s="370" t="s">
        <v>80</v>
      </c>
      <c r="P18" s="370" t="s">
        <v>81</v>
      </c>
      <c r="Q18" s="370" t="s">
        <v>82</v>
      </c>
      <c r="R18" s="617"/>
      <c r="S18" s="618"/>
      <c r="T18" s="151"/>
      <c r="U18" s="70"/>
      <c r="V18" s="600" t="s">
        <v>255</v>
      </c>
      <c r="W18" s="602" t="s">
        <v>33</v>
      </c>
      <c r="X18" s="69"/>
    </row>
    <row r="19" spans="1:25" ht="21.95" customHeight="1" thickTop="1" x14ac:dyDescent="0.2">
      <c r="A19" s="582"/>
      <c r="B19" s="585" t="s">
        <v>123</v>
      </c>
      <c r="C19" s="253"/>
      <c r="D19" s="580"/>
      <c r="E19" s="389" t="s">
        <v>26</v>
      </c>
      <c r="F19" s="389" t="s">
        <v>83</v>
      </c>
      <c r="G19" s="389" t="s">
        <v>84</v>
      </c>
      <c r="H19" s="389" t="s">
        <v>85</v>
      </c>
      <c r="I19" s="389" t="s">
        <v>27</v>
      </c>
      <c r="J19" s="571"/>
      <c r="K19" s="249"/>
      <c r="L19" s="391">
        <v>0.15</v>
      </c>
      <c r="M19" s="391">
        <v>0.17</v>
      </c>
      <c r="N19" s="391">
        <v>0.12</v>
      </c>
      <c r="O19" s="391">
        <v>0.18</v>
      </c>
      <c r="P19" s="391">
        <v>0.13</v>
      </c>
      <c r="Q19" s="391">
        <v>0.25</v>
      </c>
      <c r="R19" s="570"/>
      <c r="S19" s="570">
        <f>SUM(L19:Q19)</f>
        <v>1</v>
      </c>
      <c r="T19" s="152"/>
      <c r="U19" s="26"/>
      <c r="V19" s="601"/>
      <c r="W19" s="603"/>
      <c r="X19" s="69"/>
    </row>
    <row r="20" spans="1:25" ht="14.25" customHeight="1" x14ac:dyDescent="0.2">
      <c r="A20" s="582"/>
      <c r="B20" s="586"/>
      <c r="C20" s="253"/>
      <c r="D20" s="580"/>
      <c r="E20" s="390">
        <v>1</v>
      </c>
      <c r="F20" s="390">
        <v>2</v>
      </c>
      <c r="G20" s="390">
        <v>3</v>
      </c>
      <c r="H20" s="390">
        <v>4</v>
      </c>
      <c r="I20" s="390">
        <v>5</v>
      </c>
      <c r="J20" s="571"/>
      <c r="K20" s="247"/>
      <c r="L20" s="619" t="s">
        <v>86</v>
      </c>
      <c r="M20" s="620"/>
      <c r="N20" s="620"/>
      <c r="O20" s="620"/>
      <c r="P20" s="620"/>
      <c r="Q20" s="621"/>
      <c r="R20" s="571"/>
      <c r="S20" s="571"/>
      <c r="T20" s="152"/>
      <c r="U20" s="26"/>
      <c r="V20" s="601"/>
      <c r="W20" s="603"/>
      <c r="X20" s="69"/>
    </row>
    <row r="21" spans="1:25" ht="13.5" customHeight="1" thickBot="1" x14ac:dyDescent="0.25">
      <c r="A21" s="582"/>
      <c r="B21" s="586"/>
      <c r="C21" s="253"/>
      <c r="D21" s="378"/>
      <c r="E21" s="390" t="s">
        <v>227</v>
      </c>
      <c r="F21" s="390" t="s">
        <v>228</v>
      </c>
      <c r="G21" s="390" t="s">
        <v>229</v>
      </c>
      <c r="H21" s="390" t="s">
        <v>230</v>
      </c>
      <c r="I21" s="390" t="s">
        <v>231</v>
      </c>
      <c r="J21" s="610"/>
      <c r="K21" s="249"/>
      <c r="L21" s="622"/>
      <c r="M21" s="623"/>
      <c r="N21" s="623"/>
      <c r="O21" s="623"/>
      <c r="P21" s="623"/>
      <c r="Q21" s="624"/>
      <c r="R21" s="572"/>
      <c r="S21" s="572"/>
      <c r="T21" s="152"/>
      <c r="U21" s="26"/>
      <c r="V21" s="601"/>
      <c r="W21" s="603"/>
      <c r="X21" s="69"/>
    </row>
    <row r="22" spans="1:25" ht="20.100000000000001" customHeight="1" thickTop="1" thickBot="1" x14ac:dyDescent="0.25">
      <c r="A22" s="587" t="str">
        <f>INDEX('Mapa de Riscos'!B22:B$48,ROWS('Mapa de Riscos'!B22))</f>
        <v>Subprocesso/ Atividade 1</v>
      </c>
      <c r="B22" s="403" t="str">
        <f>'Mapa de Riscos'!C22</f>
        <v xml:space="preserve">Evento 1 </v>
      </c>
      <c r="C22" s="254"/>
      <c r="D22" s="379">
        <v>5</v>
      </c>
      <c r="E22" s="542" t="str">
        <f>IF(D22&gt;5,"Nota inválida",HLOOKUP(D22,$E$20:$I$21,2,0))</f>
        <v>Muito Alta</v>
      </c>
      <c r="F22" s="543" t="str">
        <f>IF(E22&gt;5,"Nota inválida",HLOOKUP(E22,#REF!,2,0))</f>
        <v>Nota inválida</v>
      </c>
      <c r="G22" s="543" t="str">
        <f>IF(F22&gt;5,"Nota inválida",HLOOKUP(F22,#REF!,2,0))</f>
        <v>Nota inválida</v>
      </c>
      <c r="H22" s="543" t="str">
        <f>IF(G22&gt;5,"Nota inválida",HLOOKUP(G22,#REF!,2,0))</f>
        <v>Nota inválida</v>
      </c>
      <c r="I22" s="544" t="str">
        <f>IF(H22&gt;5,"Nota inválida",HLOOKUP(H22,#REF!,2,0))</f>
        <v>Nota inválida</v>
      </c>
      <c r="J22" s="399">
        <f t="shared" ref="J22:J60" si="0">IF(D22&gt;5,"-",IF(D22&lt;1,"-",D22))</f>
        <v>5</v>
      </c>
      <c r="K22" s="256"/>
      <c r="L22" s="322">
        <v>0</v>
      </c>
      <c r="M22" s="322">
        <v>0</v>
      </c>
      <c r="N22" s="322">
        <v>0</v>
      </c>
      <c r="O22" s="322">
        <v>0</v>
      </c>
      <c r="P22" s="322">
        <v>0</v>
      </c>
      <c r="Q22" s="323">
        <v>0</v>
      </c>
      <c r="R22" s="384">
        <f>IFERROR(((L22*$L$19)+(M22*$M$19)+(N22*$N$19)+(O22*$O$19)+(P22*$P$19)+(Q22*$Q$19))/((IF(L22=0,0,$L$19)+(IF(M22=0,0,$M$19))+(IF(N22=0,0,$N$19))+(IF(O22=0,0,$O$19))+(IF(P22=0,0,$P$19))+(IF(Q22=0,0,$Q$19)))),0)</f>
        <v>0</v>
      </c>
      <c r="S22" s="385">
        <f>ROUND(IFERROR(((L22*$L$19)+(M22*$M$19)+(N22*$N$19)+(O22*$O$19)+(P22*$P$19)+(Q22*$Q$19))/((IF(L22=0,0,$L$19)+(IF(M22=0,0,$M$19))+(IF(N22=0,0,$N$19))+(IF(O22=0,0,$O$19))+(IF(P22=0,0,$P$19))+(IF(Q22=0,0,$Q$19)))),0),0)</f>
        <v>0</v>
      </c>
      <c r="T22" s="27"/>
      <c r="U22" s="27"/>
      <c r="V22" s="388">
        <f>J22*S22</f>
        <v>0</v>
      </c>
      <c r="W22" s="153" t="str">
        <f>IF(V22&lt;3,"Risco Baixo",IF(V22&lt;8,"Risco Médio",IF(V22&lt;15,"Risco Alto","Risco Crítico")))</f>
        <v>Risco Baixo</v>
      </c>
      <c r="X22" s="71"/>
      <c r="Y22" s="25"/>
    </row>
    <row r="23" spans="1:25" ht="20.100000000000001" customHeight="1" thickTop="1" thickBot="1" x14ac:dyDescent="0.25">
      <c r="A23" s="551"/>
      <c r="B23" s="403" t="str">
        <f>'Mapa de Riscos'!C23</f>
        <v xml:space="preserve">Evento 2 </v>
      </c>
      <c r="C23" s="254"/>
      <c r="D23" s="379">
        <v>1</v>
      </c>
      <c r="E23" s="542" t="str">
        <f>IF(D23&gt;5,"Nota inválida",HLOOKUP(D23,$E$20:$I$21,2,0))</f>
        <v>Muito baixa</v>
      </c>
      <c r="F23" s="543" t="str">
        <f>IF(E23&gt;5,"Nota inválida",HLOOKUP(E23,#REF!,2,0))</f>
        <v>Nota inválida</v>
      </c>
      <c r="G23" s="543" t="str">
        <f>IF(F23&gt;5,"Nota inválida",HLOOKUP(F23,#REF!,2,0))</f>
        <v>Nota inválida</v>
      </c>
      <c r="H23" s="543" t="str">
        <f>IF(G23&gt;5,"Nota inválida",HLOOKUP(G23,#REF!,2,0))</f>
        <v>Nota inválida</v>
      </c>
      <c r="I23" s="544" t="str">
        <f>IF(H23&gt;5,"Nota inválida",HLOOKUP(H23,#REF!,2,0))</f>
        <v>Nota inválida</v>
      </c>
      <c r="J23" s="399">
        <f t="shared" si="0"/>
        <v>1</v>
      </c>
      <c r="K23" s="256"/>
      <c r="L23" s="322">
        <v>0</v>
      </c>
      <c r="M23" s="322">
        <v>0</v>
      </c>
      <c r="N23" s="322">
        <v>0</v>
      </c>
      <c r="O23" s="322">
        <v>0</v>
      </c>
      <c r="P23" s="322">
        <v>0</v>
      </c>
      <c r="Q23" s="323">
        <v>0</v>
      </c>
      <c r="R23" s="384">
        <f t="shared" ref="R23:R60" si="1">IFERROR(((L23*$L$19)+(M23*$M$19)+(N23*$N$19)+(O23*$O$19)+(P23*$P$19)+(Q23*$Q$19))/((IF(L23=0,0,$L$19)+(IF(M23=0,0,$M$19))+(IF(N23=0,0,$N$19))+(IF(O23=0,0,$O$19))+(IF(P23=0,0,$P$19))+(IF(Q23=0,0,$Q$19)))),0)</f>
        <v>0</v>
      </c>
      <c r="S23" s="385">
        <f>ROUND(IFERROR(((L23*$L$19)+(M23*$M$19)+(N23*$N$19)+(O23*$O$19)+(P23*$P$19)+(Q23*$Q$19))/((IF(L23=0,0,$L$19)+(IF(M23=0,0,$M$19))+(IF(N23=0,0,$N$19))+(IF(O23=0,0,$O$19))+(IF(P23=0,0,$P$19))+(IF(Q23=0,0,$Q$19)))),0),0)</f>
        <v>0</v>
      </c>
      <c r="T23" s="27"/>
      <c r="U23" s="27"/>
      <c r="V23" s="388">
        <f t="shared" ref="V23:V60" si="2">J23*S23</f>
        <v>0</v>
      </c>
      <c r="W23" s="153" t="str">
        <f t="shared" ref="W23:W60" si="3">IF(V23&lt;3,"Risco Baixo",IF(V23&lt;8,"Risco Médio",IF(V23&lt;15,"Risco Alto","Risco Crítico")))</f>
        <v>Risco Baixo</v>
      </c>
      <c r="X23" s="71"/>
      <c r="Y23" s="25"/>
    </row>
    <row r="24" spans="1:25" ht="20.100000000000001" customHeight="1" thickTop="1" thickBot="1" x14ac:dyDescent="0.25">
      <c r="A24" s="552"/>
      <c r="B24" s="403" t="str">
        <f>'Mapa de Riscos'!C24</f>
        <v>Evento 3</v>
      </c>
      <c r="C24" s="254"/>
      <c r="D24" s="379">
        <v>1</v>
      </c>
      <c r="E24" s="542" t="str">
        <f t="shared" ref="E24:E60" si="4">IF(D24&gt;5,"Nota inválida",HLOOKUP(D24,$E$20:$I$21,2,0))</f>
        <v>Muito baixa</v>
      </c>
      <c r="F24" s="543" t="str">
        <f>IF(E24&gt;5,"Nota inválida",HLOOKUP(E24,#REF!,2,0))</f>
        <v>Nota inválida</v>
      </c>
      <c r="G24" s="543" t="str">
        <f>IF(F24&gt;5,"Nota inválida",HLOOKUP(F24,#REF!,2,0))</f>
        <v>Nota inválida</v>
      </c>
      <c r="H24" s="543" t="str">
        <f>IF(G24&gt;5,"Nota inválida",HLOOKUP(G24,#REF!,2,0))</f>
        <v>Nota inválida</v>
      </c>
      <c r="I24" s="544" t="str">
        <f>IF(H24&gt;5,"Nota inválida",HLOOKUP(H24,#REF!,2,0))</f>
        <v>Nota inválida</v>
      </c>
      <c r="J24" s="399">
        <f t="shared" si="0"/>
        <v>1</v>
      </c>
      <c r="K24" s="256"/>
      <c r="L24" s="322">
        <v>0</v>
      </c>
      <c r="M24" s="322">
        <v>0</v>
      </c>
      <c r="N24" s="322">
        <v>0</v>
      </c>
      <c r="O24" s="322">
        <v>0</v>
      </c>
      <c r="P24" s="322">
        <v>0</v>
      </c>
      <c r="Q24" s="323">
        <v>0</v>
      </c>
      <c r="R24" s="384">
        <f t="shared" si="1"/>
        <v>0</v>
      </c>
      <c r="S24" s="385">
        <f t="shared" ref="S24:S60" si="5">ROUND(IFERROR(((L24*$L$19)+(M24*$M$19)+(N24*$N$19)+(O24*$O$19)+(P24*$P$19)+(Q24*$Q$19))/((IF(L24=0,0,$L$19)+(IF(M24=0,0,$M$19))+(IF(N24=0,0,$N$19))+(IF(O24=0,0,$O$19))+(IF(P24=0,0,$P$19))+(IF(Q24=0,0,$Q$19)))),0),0)</f>
        <v>0</v>
      </c>
      <c r="T24" s="27"/>
      <c r="U24" s="27"/>
      <c r="V24" s="388">
        <f t="shared" si="2"/>
        <v>0</v>
      </c>
      <c r="W24" s="153" t="str">
        <f t="shared" si="3"/>
        <v>Risco Baixo</v>
      </c>
      <c r="X24" s="71"/>
      <c r="Y24" s="25"/>
    </row>
    <row r="25" spans="1:25" ht="20.100000000000001" customHeight="1" thickTop="1" thickBot="1" x14ac:dyDescent="0.25">
      <c r="A25" s="551" t="str">
        <f>INDEX('Mapa de Riscos'!B25:B$48,ROWS('Mapa de Riscos'!B25))</f>
        <v>Subprocesso/ Atividade 2</v>
      </c>
      <c r="B25" s="404" t="str">
        <f>'Mapa de Riscos'!C25</f>
        <v>Evento 1</v>
      </c>
      <c r="C25" s="254"/>
      <c r="D25" s="379">
        <v>1</v>
      </c>
      <c r="E25" s="542" t="str">
        <f t="shared" si="4"/>
        <v>Muito baixa</v>
      </c>
      <c r="F25" s="543" t="str">
        <f>IF(E25&gt;5,"Nota inválida",HLOOKUP(E25,#REF!,2,0))</f>
        <v>Nota inválida</v>
      </c>
      <c r="G25" s="543" t="str">
        <f>IF(F25&gt;5,"Nota inválida",HLOOKUP(F25,#REF!,2,0))</f>
        <v>Nota inválida</v>
      </c>
      <c r="H25" s="543" t="str">
        <f>IF(G25&gt;5,"Nota inválida",HLOOKUP(G25,#REF!,2,0))</f>
        <v>Nota inválida</v>
      </c>
      <c r="I25" s="544" t="str">
        <f>IF(H25&gt;5,"Nota inválida",HLOOKUP(H25,#REF!,2,0))</f>
        <v>Nota inválida</v>
      </c>
      <c r="J25" s="399">
        <f t="shared" si="0"/>
        <v>1</v>
      </c>
      <c r="K25" s="256"/>
      <c r="L25" s="322">
        <v>0</v>
      </c>
      <c r="M25" s="322">
        <v>0</v>
      </c>
      <c r="N25" s="322">
        <v>0</v>
      </c>
      <c r="O25" s="322">
        <v>0</v>
      </c>
      <c r="P25" s="322">
        <v>0</v>
      </c>
      <c r="Q25" s="323">
        <v>0</v>
      </c>
      <c r="R25" s="384">
        <f t="shared" si="1"/>
        <v>0</v>
      </c>
      <c r="S25" s="385">
        <f t="shared" si="5"/>
        <v>0</v>
      </c>
      <c r="T25" s="27"/>
      <c r="U25" s="27"/>
      <c r="V25" s="388">
        <f t="shared" si="2"/>
        <v>0</v>
      </c>
      <c r="W25" s="153" t="str">
        <f t="shared" si="3"/>
        <v>Risco Baixo</v>
      </c>
      <c r="X25" s="71"/>
      <c r="Y25" s="25"/>
    </row>
    <row r="26" spans="1:25" s="63" customFormat="1" ht="20.100000000000001" customHeight="1" thickTop="1" thickBot="1" x14ac:dyDescent="0.25">
      <c r="A26" s="551"/>
      <c r="B26" s="404" t="str">
        <f>'Mapa de Riscos'!C26</f>
        <v>Evento 2</v>
      </c>
      <c r="C26" s="254"/>
      <c r="D26" s="398">
        <v>1</v>
      </c>
      <c r="E26" s="542" t="str">
        <f t="shared" si="4"/>
        <v>Muito baixa</v>
      </c>
      <c r="F26" s="543" t="str">
        <f>IF(E26&gt;5,"Nota inválida",HLOOKUP(E26,#REF!,2,0))</f>
        <v>Nota inválida</v>
      </c>
      <c r="G26" s="543" t="str">
        <f>IF(F26&gt;5,"Nota inválida",HLOOKUP(F26,#REF!,2,0))</f>
        <v>Nota inválida</v>
      </c>
      <c r="H26" s="543" t="str">
        <f>IF(G26&gt;5,"Nota inválida",HLOOKUP(G26,#REF!,2,0))</f>
        <v>Nota inválida</v>
      </c>
      <c r="I26" s="544" t="str">
        <f>IF(H26&gt;5,"Nota inválida",HLOOKUP(H26,#REF!,2,0))</f>
        <v>Nota inválida</v>
      </c>
      <c r="J26" s="399">
        <f t="shared" si="0"/>
        <v>1</v>
      </c>
      <c r="K26" s="256"/>
      <c r="L26" s="322">
        <v>0</v>
      </c>
      <c r="M26" s="322">
        <v>0</v>
      </c>
      <c r="N26" s="322">
        <v>0</v>
      </c>
      <c r="O26" s="322">
        <v>0</v>
      </c>
      <c r="P26" s="322">
        <v>0</v>
      </c>
      <c r="Q26" s="323">
        <v>0</v>
      </c>
      <c r="R26" s="384">
        <f t="shared" si="1"/>
        <v>0</v>
      </c>
      <c r="S26" s="385">
        <f t="shared" si="5"/>
        <v>0</v>
      </c>
      <c r="T26" s="27"/>
      <c r="U26" s="27"/>
      <c r="V26" s="388">
        <f t="shared" si="2"/>
        <v>0</v>
      </c>
      <c r="W26" s="153" t="str">
        <f t="shared" si="3"/>
        <v>Risco Baixo</v>
      </c>
      <c r="X26" s="71"/>
      <c r="Y26" s="25"/>
    </row>
    <row r="27" spans="1:25" s="63" customFormat="1" ht="20.100000000000001" customHeight="1" thickTop="1" thickBot="1" x14ac:dyDescent="0.25">
      <c r="A27" s="552"/>
      <c r="B27" s="404" t="str">
        <f>'Mapa de Riscos'!C27</f>
        <v>Evento 3</v>
      </c>
      <c r="C27" s="254"/>
      <c r="D27" s="379">
        <v>1</v>
      </c>
      <c r="E27" s="542" t="str">
        <f t="shared" si="4"/>
        <v>Muito baixa</v>
      </c>
      <c r="F27" s="543" t="str">
        <f>IF(E27&gt;5,"Nota inválida",HLOOKUP(E27,#REF!,2,0))</f>
        <v>Nota inválida</v>
      </c>
      <c r="G27" s="543" t="str">
        <f>IF(F27&gt;5,"Nota inválida",HLOOKUP(F27,#REF!,2,0))</f>
        <v>Nota inválida</v>
      </c>
      <c r="H27" s="543" t="str">
        <f>IF(G27&gt;5,"Nota inválida",HLOOKUP(G27,#REF!,2,0))</f>
        <v>Nota inválida</v>
      </c>
      <c r="I27" s="544" t="str">
        <f>IF(H27&gt;5,"Nota inválida",HLOOKUP(H27,#REF!,2,0))</f>
        <v>Nota inválida</v>
      </c>
      <c r="J27" s="385">
        <f t="shared" si="0"/>
        <v>1</v>
      </c>
      <c r="K27" s="256"/>
      <c r="L27" s="322">
        <v>0</v>
      </c>
      <c r="M27" s="322">
        <v>0</v>
      </c>
      <c r="N27" s="322">
        <v>0</v>
      </c>
      <c r="O27" s="322">
        <v>0</v>
      </c>
      <c r="P27" s="322">
        <v>0</v>
      </c>
      <c r="Q27" s="323">
        <v>0</v>
      </c>
      <c r="R27" s="384">
        <f t="shared" si="1"/>
        <v>0</v>
      </c>
      <c r="S27" s="385">
        <f t="shared" si="5"/>
        <v>0</v>
      </c>
      <c r="T27" s="27"/>
      <c r="U27" s="27"/>
      <c r="V27" s="388">
        <f t="shared" si="2"/>
        <v>0</v>
      </c>
      <c r="W27" s="153" t="str">
        <f t="shared" si="3"/>
        <v>Risco Baixo</v>
      </c>
      <c r="X27" s="71"/>
      <c r="Y27" s="25"/>
    </row>
    <row r="28" spans="1:25" s="63" customFormat="1" ht="20.100000000000001" customHeight="1" thickTop="1" thickBot="1" x14ac:dyDescent="0.25">
      <c r="A28" s="551" t="str">
        <f>INDEX('Mapa de Riscos'!B28:B$48,ROWS('Mapa de Riscos'!B28))</f>
        <v>Subprocesso/ Atividade 3</v>
      </c>
      <c r="B28" s="404" t="str">
        <f>'Mapa de Riscos'!C28</f>
        <v>Evento 1</v>
      </c>
      <c r="C28" s="254"/>
      <c r="D28" s="379">
        <v>1</v>
      </c>
      <c r="E28" s="542" t="str">
        <f t="shared" si="4"/>
        <v>Muito baixa</v>
      </c>
      <c r="F28" s="543" t="str">
        <f>IF(E28&gt;5,"Nota inválida",HLOOKUP(E28,#REF!,2,0))</f>
        <v>Nota inválida</v>
      </c>
      <c r="G28" s="543" t="str">
        <f>IF(F28&gt;5,"Nota inválida",HLOOKUP(F28,#REF!,2,0))</f>
        <v>Nota inválida</v>
      </c>
      <c r="H28" s="543" t="str">
        <f>IF(G28&gt;5,"Nota inválida",HLOOKUP(G28,#REF!,2,0))</f>
        <v>Nota inválida</v>
      </c>
      <c r="I28" s="544" t="str">
        <f>IF(H28&gt;5,"Nota inválida",HLOOKUP(H28,#REF!,2,0))</f>
        <v>Nota inválida</v>
      </c>
      <c r="J28" s="385">
        <f t="shared" si="0"/>
        <v>1</v>
      </c>
      <c r="K28" s="256"/>
      <c r="L28" s="322">
        <v>0</v>
      </c>
      <c r="M28" s="322">
        <v>0</v>
      </c>
      <c r="N28" s="322">
        <v>0</v>
      </c>
      <c r="O28" s="322">
        <v>0</v>
      </c>
      <c r="P28" s="322">
        <v>0</v>
      </c>
      <c r="Q28" s="323">
        <v>0</v>
      </c>
      <c r="R28" s="384">
        <f t="shared" si="1"/>
        <v>0</v>
      </c>
      <c r="S28" s="385">
        <f t="shared" si="5"/>
        <v>0</v>
      </c>
      <c r="T28" s="27"/>
      <c r="U28" s="27"/>
      <c r="V28" s="388">
        <f t="shared" si="2"/>
        <v>0</v>
      </c>
      <c r="W28" s="153" t="str">
        <f t="shared" si="3"/>
        <v>Risco Baixo</v>
      </c>
      <c r="X28" s="71"/>
      <c r="Y28" s="25"/>
    </row>
    <row r="29" spans="1:25" s="63" customFormat="1" ht="20.100000000000001" customHeight="1" thickTop="1" thickBot="1" x14ac:dyDescent="0.25">
      <c r="A29" s="551"/>
      <c r="B29" s="404" t="str">
        <f>'Mapa de Riscos'!C29</f>
        <v>Evento 2</v>
      </c>
      <c r="C29" s="254"/>
      <c r="D29" s="379">
        <v>1</v>
      </c>
      <c r="E29" s="542" t="str">
        <f t="shared" si="4"/>
        <v>Muito baixa</v>
      </c>
      <c r="F29" s="543" t="str">
        <f>IF(E29&gt;5,"Nota inválida",HLOOKUP(E29,#REF!,2,0))</f>
        <v>Nota inválida</v>
      </c>
      <c r="G29" s="543" t="str">
        <f>IF(F29&gt;5,"Nota inválida",HLOOKUP(F29,#REF!,2,0))</f>
        <v>Nota inválida</v>
      </c>
      <c r="H29" s="543" t="str">
        <f>IF(G29&gt;5,"Nota inválida",HLOOKUP(G29,#REF!,2,0))</f>
        <v>Nota inválida</v>
      </c>
      <c r="I29" s="544" t="str">
        <f>IF(H29&gt;5,"Nota inválida",HLOOKUP(H29,#REF!,2,0))</f>
        <v>Nota inválida</v>
      </c>
      <c r="J29" s="385">
        <f t="shared" si="0"/>
        <v>1</v>
      </c>
      <c r="K29" s="256"/>
      <c r="L29" s="322">
        <v>0</v>
      </c>
      <c r="M29" s="322">
        <v>0</v>
      </c>
      <c r="N29" s="322">
        <v>0</v>
      </c>
      <c r="O29" s="322">
        <v>0</v>
      </c>
      <c r="P29" s="322">
        <v>0</v>
      </c>
      <c r="Q29" s="323">
        <v>0</v>
      </c>
      <c r="R29" s="384">
        <f t="shared" si="1"/>
        <v>0</v>
      </c>
      <c r="S29" s="385">
        <f t="shared" si="5"/>
        <v>0</v>
      </c>
      <c r="T29" s="27"/>
      <c r="U29" s="27"/>
      <c r="V29" s="388">
        <f t="shared" si="2"/>
        <v>0</v>
      </c>
      <c r="W29" s="153" t="str">
        <f t="shared" si="3"/>
        <v>Risco Baixo</v>
      </c>
      <c r="X29" s="71"/>
      <c r="Y29" s="25"/>
    </row>
    <row r="30" spans="1:25" s="63" customFormat="1" ht="20.100000000000001" customHeight="1" thickTop="1" thickBot="1" x14ac:dyDescent="0.25">
      <c r="A30" s="552"/>
      <c r="B30" s="405" t="str">
        <f>'Mapa de Riscos'!C30</f>
        <v>Evento 3</v>
      </c>
      <c r="C30" s="254"/>
      <c r="D30" s="379">
        <v>1</v>
      </c>
      <c r="E30" s="542" t="str">
        <f t="shared" si="4"/>
        <v>Muito baixa</v>
      </c>
      <c r="F30" s="543" t="str">
        <f>IF(E30&gt;5,"Nota inválida",HLOOKUP(E30,#REF!,2,0))</f>
        <v>Nota inválida</v>
      </c>
      <c r="G30" s="543" t="str">
        <f>IF(F30&gt;5,"Nota inválida",HLOOKUP(F30,#REF!,2,0))</f>
        <v>Nota inválida</v>
      </c>
      <c r="H30" s="543" t="str">
        <f>IF(G30&gt;5,"Nota inválida",HLOOKUP(G30,#REF!,2,0))</f>
        <v>Nota inválida</v>
      </c>
      <c r="I30" s="544" t="str">
        <f>IF(H30&gt;5,"Nota inválida",HLOOKUP(H30,#REF!,2,0))</f>
        <v>Nota inválida</v>
      </c>
      <c r="J30" s="400">
        <f t="shared" si="0"/>
        <v>1</v>
      </c>
      <c r="K30" s="256"/>
      <c r="L30" s="324">
        <v>0</v>
      </c>
      <c r="M30" s="322">
        <v>0</v>
      </c>
      <c r="N30" s="322">
        <v>0</v>
      </c>
      <c r="O30" s="322">
        <v>0</v>
      </c>
      <c r="P30" s="322">
        <v>0</v>
      </c>
      <c r="Q30" s="323">
        <v>0</v>
      </c>
      <c r="R30" s="384">
        <f t="shared" si="1"/>
        <v>0</v>
      </c>
      <c r="S30" s="385">
        <f t="shared" si="5"/>
        <v>0</v>
      </c>
      <c r="T30" s="27"/>
      <c r="U30" s="27"/>
      <c r="V30" s="388">
        <f t="shared" si="2"/>
        <v>0</v>
      </c>
      <c r="W30" s="153" t="str">
        <f t="shared" si="3"/>
        <v>Risco Baixo</v>
      </c>
      <c r="X30" s="71"/>
      <c r="Y30" s="25"/>
    </row>
    <row r="31" spans="1:25" s="63" customFormat="1" ht="20.100000000000001" customHeight="1" thickTop="1" thickBot="1" x14ac:dyDescent="0.25">
      <c r="A31" s="551" t="str">
        <f>INDEX('Mapa de Riscos'!B31:B$48,ROWS('Mapa de Riscos'!B31))</f>
        <v>Subprocesso/ Atividade 4</v>
      </c>
      <c r="B31" s="404" t="str">
        <f>'Mapa de Riscos'!C31</f>
        <v>Evento 1</v>
      </c>
      <c r="C31" s="254"/>
      <c r="D31" s="379">
        <v>1</v>
      </c>
      <c r="E31" s="542" t="str">
        <f t="shared" si="4"/>
        <v>Muito baixa</v>
      </c>
      <c r="F31" s="543" t="str">
        <f>IF(E31&gt;5,"Nota inválida",HLOOKUP(E31,#REF!,2,0))</f>
        <v>Nota inválida</v>
      </c>
      <c r="G31" s="543" t="str">
        <f>IF(F31&gt;5,"Nota inválida",HLOOKUP(F31,#REF!,2,0))</f>
        <v>Nota inválida</v>
      </c>
      <c r="H31" s="543" t="str">
        <f>IF(G31&gt;5,"Nota inválida",HLOOKUP(G31,#REF!,2,0))</f>
        <v>Nota inválida</v>
      </c>
      <c r="I31" s="544" t="str">
        <f>IF(H31&gt;5,"Nota inválida",HLOOKUP(H31,#REF!,2,0))</f>
        <v>Nota inválida</v>
      </c>
      <c r="J31" s="399">
        <f t="shared" si="0"/>
        <v>1</v>
      </c>
      <c r="K31" s="256"/>
      <c r="L31" s="322">
        <v>0</v>
      </c>
      <c r="M31" s="322">
        <v>0</v>
      </c>
      <c r="N31" s="322">
        <v>0</v>
      </c>
      <c r="O31" s="322">
        <v>0</v>
      </c>
      <c r="P31" s="322">
        <v>0</v>
      </c>
      <c r="Q31" s="323">
        <v>0</v>
      </c>
      <c r="R31" s="384">
        <f t="shared" si="1"/>
        <v>0</v>
      </c>
      <c r="S31" s="385">
        <f t="shared" si="5"/>
        <v>0</v>
      </c>
      <c r="T31" s="27"/>
      <c r="U31" s="27"/>
      <c r="V31" s="388">
        <f t="shared" si="2"/>
        <v>0</v>
      </c>
      <c r="W31" s="153" t="str">
        <f t="shared" si="3"/>
        <v>Risco Baixo</v>
      </c>
      <c r="X31" s="69"/>
    </row>
    <row r="32" spans="1:25" s="63" customFormat="1" ht="20.100000000000001" customHeight="1" thickTop="1" thickBot="1" x14ac:dyDescent="0.25">
      <c r="A32" s="551"/>
      <c r="B32" s="404" t="str">
        <f>'Mapa de Riscos'!C32</f>
        <v>Evento 2</v>
      </c>
      <c r="C32" s="254"/>
      <c r="D32" s="379">
        <v>1</v>
      </c>
      <c r="E32" s="542" t="str">
        <f t="shared" si="4"/>
        <v>Muito baixa</v>
      </c>
      <c r="F32" s="543" t="str">
        <f>IF(E32&gt;5,"Nota inválida",HLOOKUP(E32,#REF!,2,0))</f>
        <v>Nota inválida</v>
      </c>
      <c r="G32" s="543" t="str">
        <f>IF(F32&gt;5,"Nota inválida",HLOOKUP(F32,#REF!,2,0))</f>
        <v>Nota inválida</v>
      </c>
      <c r="H32" s="543" t="str">
        <f>IF(G32&gt;5,"Nota inválida",HLOOKUP(G32,#REF!,2,0))</f>
        <v>Nota inválida</v>
      </c>
      <c r="I32" s="544" t="str">
        <f>IF(H32&gt;5,"Nota inválida",HLOOKUP(H32,#REF!,2,0))</f>
        <v>Nota inválida</v>
      </c>
      <c r="J32" s="385">
        <f t="shared" si="0"/>
        <v>1</v>
      </c>
      <c r="K32" s="256"/>
      <c r="L32" s="322">
        <v>0</v>
      </c>
      <c r="M32" s="322">
        <v>0</v>
      </c>
      <c r="N32" s="322">
        <v>0</v>
      </c>
      <c r="O32" s="322">
        <v>0</v>
      </c>
      <c r="P32" s="322">
        <v>0</v>
      </c>
      <c r="Q32" s="323">
        <v>0</v>
      </c>
      <c r="R32" s="384">
        <f t="shared" si="1"/>
        <v>0</v>
      </c>
      <c r="S32" s="385">
        <f t="shared" si="5"/>
        <v>0</v>
      </c>
      <c r="T32" s="27"/>
      <c r="U32" s="27"/>
      <c r="V32" s="388">
        <f t="shared" si="2"/>
        <v>0</v>
      </c>
      <c r="W32" s="153" t="str">
        <f t="shared" si="3"/>
        <v>Risco Baixo</v>
      </c>
      <c r="X32" s="69"/>
    </row>
    <row r="33" spans="1:24" s="63" customFormat="1" ht="20.100000000000001" customHeight="1" thickTop="1" thickBot="1" x14ac:dyDescent="0.25">
      <c r="A33" s="552"/>
      <c r="B33" s="405" t="str">
        <f>'Mapa de Riscos'!C33</f>
        <v>Evento 3</v>
      </c>
      <c r="C33" s="254"/>
      <c r="D33" s="379">
        <v>1</v>
      </c>
      <c r="E33" s="542" t="str">
        <f t="shared" si="4"/>
        <v>Muito baixa</v>
      </c>
      <c r="F33" s="543" t="str">
        <f>IF(E33&gt;5,"Nota inválida",HLOOKUP(E33,#REF!,2,0))</f>
        <v>Nota inválida</v>
      </c>
      <c r="G33" s="543" t="str">
        <f>IF(F33&gt;5,"Nota inválida",HLOOKUP(F33,#REF!,2,0))</f>
        <v>Nota inválida</v>
      </c>
      <c r="H33" s="543" t="str">
        <f>IF(G33&gt;5,"Nota inválida",HLOOKUP(G33,#REF!,2,0))</f>
        <v>Nota inválida</v>
      </c>
      <c r="I33" s="544" t="str">
        <f>IF(H33&gt;5,"Nota inválida",HLOOKUP(H33,#REF!,2,0))</f>
        <v>Nota inválida</v>
      </c>
      <c r="J33" s="385">
        <f t="shared" si="0"/>
        <v>1</v>
      </c>
      <c r="K33" s="256"/>
      <c r="L33" s="322">
        <v>0</v>
      </c>
      <c r="M33" s="322">
        <v>0</v>
      </c>
      <c r="N33" s="322">
        <v>0</v>
      </c>
      <c r="O33" s="322">
        <v>0</v>
      </c>
      <c r="P33" s="322">
        <v>0</v>
      </c>
      <c r="Q33" s="323">
        <v>0</v>
      </c>
      <c r="R33" s="384">
        <f t="shared" si="1"/>
        <v>0</v>
      </c>
      <c r="S33" s="385">
        <f t="shared" si="5"/>
        <v>0</v>
      </c>
      <c r="T33" s="27"/>
      <c r="U33" s="27"/>
      <c r="V33" s="388">
        <f t="shared" si="2"/>
        <v>0</v>
      </c>
      <c r="W33" s="153" t="str">
        <f t="shared" si="3"/>
        <v>Risco Baixo</v>
      </c>
      <c r="X33" s="69"/>
    </row>
    <row r="34" spans="1:24" s="63" customFormat="1" ht="20.100000000000001" customHeight="1" thickTop="1" thickBot="1" x14ac:dyDescent="0.25">
      <c r="A34" s="551" t="str">
        <f>INDEX('Mapa de Riscos'!B34:B$48,ROWS('Mapa de Riscos'!B34))</f>
        <v>Subprocesso / Atividade 5</v>
      </c>
      <c r="B34" s="404" t="str">
        <f>'Mapa de Riscos'!C34</f>
        <v>Evento 1</v>
      </c>
      <c r="C34" s="254"/>
      <c r="D34" s="379">
        <v>1</v>
      </c>
      <c r="E34" s="542" t="str">
        <f t="shared" si="4"/>
        <v>Muito baixa</v>
      </c>
      <c r="F34" s="543" t="str">
        <f>IF(E34&gt;5,"Nota inválida",HLOOKUP(E34,#REF!,2,0))</f>
        <v>Nota inválida</v>
      </c>
      <c r="G34" s="543" t="str">
        <f>IF(F34&gt;5,"Nota inválida",HLOOKUP(F34,#REF!,2,0))</f>
        <v>Nota inválida</v>
      </c>
      <c r="H34" s="543" t="str">
        <f>IF(G34&gt;5,"Nota inválida",HLOOKUP(G34,#REF!,2,0))</f>
        <v>Nota inválida</v>
      </c>
      <c r="I34" s="544" t="str">
        <f>IF(H34&gt;5,"Nota inválida",HLOOKUP(H34,#REF!,2,0))</f>
        <v>Nota inválida</v>
      </c>
      <c r="J34" s="401">
        <f t="shared" si="0"/>
        <v>1</v>
      </c>
      <c r="K34" s="256"/>
      <c r="L34" s="322">
        <v>0</v>
      </c>
      <c r="M34" s="322">
        <v>0</v>
      </c>
      <c r="N34" s="322">
        <v>0</v>
      </c>
      <c r="O34" s="322">
        <v>0</v>
      </c>
      <c r="P34" s="322">
        <v>0</v>
      </c>
      <c r="Q34" s="323">
        <v>0</v>
      </c>
      <c r="R34" s="384">
        <f t="shared" si="1"/>
        <v>0</v>
      </c>
      <c r="S34" s="385">
        <f t="shared" si="5"/>
        <v>0</v>
      </c>
      <c r="T34" s="27"/>
      <c r="U34" s="27"/>
      <c r="V34" s="388">
        <f t="shared" si="2"/>
        <v>0</v>
      </c>
      <c r="W34" s="153" t="str">
        <f t="shared" si="3"/>
        <v>Risco Baixo</v>
      </c>
      <c r="X34" s="69"/>
    </row>
    <row r="35" spans="1:24" s="63" customFormat="1" ht="20.100000000000001" customHeight="1" thickTop="1" thickBot="1" x14ac:dyDescent="0.25">
      <c r="A35" s="551"/>
      <c r="B35" s="404" t="str">
        <f>'Mapa de Riscos'!C35</f>
        <v>Evento 2</v>
      </c>
      <c r="C35" s="254"/>
      <c r="D35" s="379">
        <v>1</v>
      </c>
      <c r="E35" s="542" t="str">
        <f t="shared" si="4"/>
        <v>Muito baixa</v>
      </c>
      <c r="F35" s="543" t="str">
        <f>IF(E35&gt;5,"Nota inválida",HLOOKUP(E35,#REF!,2,0))</f>
        <v>Nota inválida</v>
      </c>
      <c r="G35" s="543" t="str">
        <f>IF(F35&gt;5,"Nota inválida",HLOOKUP(F35,#REF!,2,0))</f>
        <v>Nota inválida</v>
      </c>
      <c r="H35" s="543" t="str">
        <f>IF(G35&gt;5,"Nota inválida",HLOOKUP(G35,#REF!,2,0))</f>
        <v>Nota inválida</v>
      </c>
      <c r="I35" s="544" t="str">
        <f>IF(H35&gt;5,"Nota inválida",HLOOKUP(H35,#REF!,2,0))</f>
        <v>Nota inválida</v>
      </c>
      <c r="J35" s="385">
        <f t="shared" si="0"/>
        <v>1</v>
      </c>
      <c r="K35" s="256"/>
      <c r="L35" s="322">
        <v>0</v>
      </c>
      <c r="M35" s="322">
        <v>0</v>
      </c>
      <c r="N35" s="322">
        <v>0</v>
      </c>
      <c r="O35" s="322">
        <v>0</v>
      </c>
      <c r="P35" s="322">
        <v>0</v>
      </c>
      <c r="Q35" s="323">
        <v>0</v>
      </c>
      <c r="R35" s="384">
        <f t="shared" si="1"/>
        <v>0</v>
      </c>
      <c r="S35" s="385">
        <f t="shared" si="5"/>
        <v>0</v>
      </c>
      <c r="T35" s="27"/>
      <c r="U35" s="27"/>
      <c r="V35" s="388">
        <f>J35*S35</f>
        <v>0</v>
      </c>
      <c r="W35" s="153" t="str">
        <f t="shared" si="3"/>
        <v>Risco Baixo</v>
      </c>
      <c r="X35" s="69"/>
    </row>
    <row r="36" spans="1:24" s="63" customFormat="1" ht="20.100000000000001" customHeight="1" thickTop="1" thickBot="1" x14ac:dyDescent="0.25">
      <c r="A36" s="552"/>
      <c r="B36" s="405" t="str">
        <f>'Mapa de Riscos'!C36</f>
        <v>Evento 3</v>
      </c>
      <c r="C36" s="254"/>
      <c r="D36" s="379">
        <v>1</v>
      </c>
      <c r="E36" s="542" t="str">
        <f t="shared" si="4"/>
        <v>Muito baixa</v>
      </c>
      <c r="F36" s="543" t="str">
        <f>IF(E36&gt;5,"Nota inválida",HLOOKUP(E36,#REF!,2,0))</f>
        <v>Nota inválida</v>
      </c>
      <c r="G36" s="543" t="str">
        <f>IF(F36&gt;5,"Nota inválida",HLOOKUP(F36,#REF!,2,0))</f>
        <v>Nota inválida</v>
      </c>
      <c r="H36" s="543" t="str">
        <f>IF(G36&gt;5,"Nota inválida",HLOOKUP(G36,#REF!,2,0))</f>
        <v>Nota inválida</v>
      </c>
      <c r="I36" s="544" t="str">
        <f>IF(H36&gt;5,"Nota inválida",HLOOKUP(H36,#REF!,2,0))</f>
        <v>Nota inválida</v>
      </c>
      <c r="J36" s="385">
        <f t="shared" si="0"/>
        <v>1</v>
      </c>
      <c r="K36" s="257"/>
      <c r="L36" s="322">
        <v>0</v>
      </c>
      <c r="M36" s="322">
        <v>0</v>
      </c>
      <c r="N36" s="322">
        <v>0</v>
      </c>
      <c r="O36" s="322">
        <v>0</v>
      </c>
      <c r="P36" s="322">
        <v>0</v>
      </c>
      <c r="Q36" s="323">
        <v>0</v>
      </c>
      <c r="R36" s="384">
        <f t="shared" si="1"/>
        <v>0</v>
      </c>
      <c r="S36" s="385">
        <f t="shared" si="5"/>
        <v>0</v>
      </c>
      <c r="T36" s="27"/>
      <c r="U36" s="27"/>
      <c r="V36" s="388">
        <f t="shared" si="2"/>
        <v>0</v>
      </c>
      <c r="W36" s="153" t="str">
        <f t="shared" si="3"/>
        <v>Risco Baixo</v>
      </c>
      <c r="X36" s="69"/>
    </row>
    <row r="37" spans="1:24" s="63" customFormat="1" ht="20.100000000000001" customHeight="1" thickTop="1" thickBot="1" x14ac:dyDescent="0.25">
      <c r="A37" s="551" t="str">
        <f>INDEX('Mapa de Riscos'!B37:B$48,ROWS('Mapa de Riscos'!B37))</f>
        <v>Subprocesso / Atividade 6</v>
      </c>
      <c r="B37" s="404" t="str">
        <f>'Mapa de Riscos'!C37</f>
        <v>Evento 1 teste</v>
      </c>
      <c r="C37" s="254"/>
      <c r="D37" s="379">
        <v>1</v>
      </c>
      <c r="E37" s="542" t="str">
        <f t="shared" si="4"/>
        <v>Muito baixa</v>
      </c>
      <c r="F37" s="543" t="str">
        <f>IF(E37&gt;5,"Nota inválida",HLOOKUP(E37,#REF!,2,0))</f>
        <v>Nota inválida</v>
      </c>
      <c r="G37" s="543" t="str">
        <f>IF(F37&gt;5,"Nota inválida",HLOOKUP(F37,#REF!,2,0))</f>
        <v>Nota inválida</v>
      </c>
      <c r="H37" s="543" t="str">
        <f>IF(G37&gt;5,"Nota inválida",HLOOKUP(G37,#REF!,2,0))</f>
        <v>Nota inválida</v>
      </c>
      <c r="I37" s="544" t="str">
        <f>IF(H37&gt;5,"Nota inválida",HLOOKUP(H37,#REF!,2,0))</f>
        <v>Nota inválida</v>
      </c>
      <c r="J37" s="401">
        <f t="shared" si="0"/>
        <v>1</v>
      </c>
      <c r="K37" s="257"/>
      <c r="L37" s="322">
        <v>0</v>
      </c>
      <c r="M37" s="322">
        <v>0</v>
      </c>
      <c r="N37" s="322">
        <v>0</v>
      </c>
      <c r="O37" s="322">
        <v>0</v>
      </c>
      <c r="P37" s="322">
        <v>0</v>
      </c>
      <c r="Q37" s="323">
        <v>0</v>
      </c>
      <c r="R37" s="384">
        <f t="shared" si="1"/>
        <v>0</v>
      </c>
      <c r="S37" s="385">
        <f t="shared" si="5"/>
        <v>0</v>
      </c>
      <c r="T37" s="27"/>
      <c r="U37" s="27"/>
      <c r="V37" s="388">
        <f t="shared" si="2"/>
        <v>0</v>
      </c>
      <c r="W37" s="153" t="str">
        <f t="shared" si="3"/>
        <v>Risco Baixo</v>
      </c>
      <c r="X37" s="69"/>
    </row>
    <row r="38" spans="1:24" s="63" customFormat="1" ht="20.100000000000001" customHeight="1" thickTop="1" thickBot="1" x14ac:dyDescent="0.25">
      <c r="A38" s="551"/>
      <c r="B38" s="404" t="str">
        <f>'Mapa de Riscos'!C38</f>
        <v>Evento 2</v>
      </c>
      <c r="C38" s="254"/>
      <c r="D38" s="379">
        <v>1</v>
      </c>
      <c r="E38" s="542" t="str">
        <f t="shared" si="4"/>
        <v>Muito baixa</v>
      </c>
      <c r="F38" s="543" t="str">
        <f>IF(E38&gt;5,"Nota inválida",HLOOKUP(E38,#REF!,2,0))</f>
        <v>Nota inválida</v>
      </c>
      <c r="G38" s="543" t="str">
        <f>IF(F38&gt;5,"Nota inválida",HLOOKUP(F38,#REF!,2,0))</f>
        <v>Nota inválida</v>
      </c>
      <c r="H38" s="543" t="str">
        <f>IF(G38&gt;5,"Nota inválida",HLOOKUP(G38,#REF!,2,0))</f>
        <v>Nota inválida</v>
      </c>
      <c r="I38" s="544" t="str">
        <f>IF(H38&gt;5,"Nota inválida",HLOOKUP(H38,#REF!,2,0))</f>
        <v>Nota inválida</v>
      </c>
      <c r="J38" s="385">
        <f t="shared" si="0"/>
        <v>1</v>
      </c>
      <c r="K38" s="256"/>
      <c r="L38" s="322">
        <v>0</v>
      </c>
      <c r="M38" s="322">
        <v>0</v>
      </c>
      <c r="N38" s="322">
        <v>0</v>
      </c>
      <c r="O38" s="322">
        <v>0</v>
      </c>
      <c r="P38" s="322">
        <v>0</v>
      </c>
      <c r="Q38" s="323">
        <v>0</v>
      </c>
      <c r="R38" s="384">
        <f t="shared" si="1"/>
        <v>0</v>
      </c>
      <c r="S38" s="385">
        <f t="shared" si="5"/>
        <v>0</v>
      </c>
      <c r="T38" s="27"/>
      <c r="U38" s="27"/>
      <c r="V38" s="388">
        <f t="shared" si="2"/>
        <v>0</v>
      </c>
      <c r="W38" s="153" t="str">
        <f t="shared" si="3"/>
        <v>Risco Baixo</v>
      </c>
      <c r="X38" s="69"/>
    </row>
    <row r="39" spans="1:24" s="63" customFormat="1" ht="20.100000000000001" customHeight="1" thickTop="1" thickBot="1" x14ac:dyDescent="0.25">
      <c r="A39" s="552"/>
      <c r="B39" s="405" t="str">
        <f>'Mapa de Riscos'!C39</f>
        <v>Evento 3</v>
      </c>
      <c r="C39" s="254"/>
      <c r="D39" s="379">
        <v>1</v>
      </c>
      <c r="E39" s="542" t="str">
        <f t="shared" si="4"/>
        <v>Muito baixa</v>
      </c>
      <c r="F39" s="543" t="str">
        <f>IF(E39&gt;5,"Nota inválida",HLOOKUP(E39,#REF!,2,0))</f>
        <v>Nota inválida</v>
      </c>
      <c r="G39" s="543" t="str">
        <f>IF(F39&gt;5,"Nota inválida",HLOOKUP(F39,#REF!,2,0))</f>
        <v>Nota inválida</v>
      </c>
      <c r="H39" s="543" t="str">
        <f>IF(G39&gt;5,"Nota inválida",HLOOKUP(G39,#REF!,2,0))</f>
        <v>Nota inválida</v>
      </c>
      <c r="I39" s="544" t="str">
        <f>IF(H39&gt;5,"Nota inválida",HLOOKUP(H39,#REF!,2,0))</f>
        <v>Nota inválida</v>
      </c>
      <c r="J39" s="385">
        <f t="shared" si="0"/>
        <v>1</v>
      </c>
      <c r="K39" s="256"/>
      <c r="L39" s="322">
        <v>0</v>
      </c>
      <c r="M39" s="322">
        <v>0</v>
      </c>
      <c r="N39" s="322">
        <v>0</v>
      </c>
      <c r="O39" s="322">
        <v>0</v>
      </c>
      <c r="P39" s="322">
        <v>0</v>
      </c>
      <c r="Q39" s="323">
        <v>0</v>
      </c>
      <c r="R39" s="384">
        <f t="shared" si="1"/>
        <v>0</v>
      </c>
      <c r="S39" s="385">
        <f t="shared" si="5"/>
        <v>0</v>
      </c>
      <c r="T39" s="27"/>
      <c r="U39" s="27"/>
      <c r="V39" s="388">
        <f t="shared" si="2"/>
        <v>0</v>
      </c>
      <c r="W39" s="153" t="str">
        <f t="shared" si="3"/>
        <v>Risco Baixo</v>
      </c>
      <c r="X39" s="69"/>
    </row>
    <row r="40" spans="1:24" s="63" customFormat="1" ht="20.100000000000001" customHeight="1" thickTop="1" thickBot="1" x14ac:dyDescent="0.25">
      <c r="A40" s="551" t="str">
        <f>INDEX('Mapa de Riscos'!B40:B$48,ROWS('Mapa de Riscos'!B40))</f>
        <v>Subprocesso / Atividade 7</v>
      </c>
      <c r="B40" s="404" t="str">
        <f>'Mapa de Riscos'!C40</f>
        <v xml:space="preserve">Evento 1 teste </v>
      </c>
      <c r="C40" s="254"/>
      <c r="D40" s="398">
        <v>1</v>
      </c>
      <c r="E40" s="542" t="str">
        <f t="shared" si="4"/>
        <v>Muito baixa</v>
      </c>
      <c r="F40" s="543" t="str">
        <f>IF(E40&gt;5,"Nota inválida",HLOOKUP(E40,#REF!,2,0))</f>
        <v>Nota inválida</v>
      </c>
      <c r="G40" s="543" t="str">
        <f>IF(F40&gt;5,"Nota inválida",HLOOKUP(F40,#REF!,2,0))</f>
        <v>Nota inválida</v>
      </c>
      <c r="H40" s="543" t="str">
        <f>IF(G40&gt;5,"Nota inválida",HLOOKUP(G40,#REF!,2,0))</f>
        <v>Nota inválida</v>
      </c>
      <c r="I40" s="544" t="str">
        <f>IF(H40&gt;5,"Nota inválida",HLOOKUP(H40,#REF!,2,0))</f>
        <v>Nota inválida</v>
      </c>
      <c r="J40" s="401">
        <f t="shared" si="0"/>
        <v>1</v>
      </c>
      <c r="K40" s="256"/>
      <c r="L40" s="322">
        <v>0</v>
      </c>
      <c r="M40" s="322">
        <v>0</v>
      </c>
      <c r="N40" s="322">
        <v>0</v>
      </c>
      <c r="O40" s="322">
        <v>0</v>
      </c>
      <c r="P40" s="322">
        <v>0</v>
      </c>
      <c r="Q40" s="323">
        <v>0</v>
      </c>
      <c r="R40" s="384">
        <f t="shared" si="1"/>
        <v>0</v>
      </c>
      <c r="S40" s="385">
        <f t="shared" si="5"/>
        <v>0</v>
      </c>
      <c r="T40" s="27"/>
      <c r="U40" s="27"/>
      <c r="V40" s="388">
        <f t="shared" si="2"/>
        <v>0</v>
      </c>
      <c r="W40" s="153" t="str">
        <f t="shared" si="3"/>
        <v>Risco Baixo</v>
      </c>
      <c r="X40" s="69"/>
    </row>
    <row r="41" spans="1:24" s="63" customFormat="1" ht="20.100000000000001" customHeight="1" thickTop="1" thickBot="1" x14ac:dyDescent="0.25">
      <c r="A41" s="551"/>
      <c r="B41" s="404" t="str">
        <f>'Mapa de Riscos'!C41</f>
        <v>Evento 2</v>
      </c>
      <c r="C41" s="254"/>
      <c r="D41" s="379">
        <v>1</v>
      </c>
      <c r="E41" s="542" t="str">
        <f t="shared" si="4"/>
        <v>Muito baixa</v>
      </c>
      <c r="F41" s="543" t="str">
        <f>IF(E41&gt;5,"Nota inválida",HLOOKUP(E41,#REF!,2,0))</f>
        <v>Nota inválida</v>
      </c>
      <c r="G41" s="543" t="str">
        <f>IF(F41&gt;5,"Nota inválida",HLOOKUP(F41,#REF!,2,0))</f>
        <v>Nota inválida</v>
      </c>
      <c r="H41" s="543" t="str">
        <f>IF(G41&gt;5,"Nota inválida",HLOOKUP(G41,#REF!,2,0))</f>
        <v>Nota inválida</v>
      </c>
      <c r="I41" s="544" t="str">
        <f>IF(H41&gt;5,"Nota inválida",HLOOKUP(H41,#REF!,2,0))</f>
        <v>Nota inválida</v>
      </c>
      <c r="J41" s="385">
        <f t="shared" si="0"/>
        <v>1</v>
      </c>
      <c r="K41" s="256"/>
      <c r="L41" s="322">
        <v>0</v>
      </c>
      <c r="M41" s="322">
        <v>0</v>
      </c>
      <c r="N41" s="322">
        <v>0</v>
      </c>
      <c r="O41" s="322">
        <v>0</v>
      </c>
      <c r="P41" s="322">
        <v>0</v>
      </c>
      <c r="Q41" s="323">
        <v>0</v>
      </c>
      <c r="R41" s="384">
        <f t="shared" si="1"/>
        <v>0</v>
      </c>
      <c r="S41" s="385">
        <f t="shared" si="5"/>
        <v>0</v>
      </c>
      <c r="T41" s="27"/>
      <c r="U41" s="27"/>
      <c r="V41" s="388">
        <f t="shared" si="2"/>
        <v>0</v>
      </c>
      <c r="W41" s="153" t="str">
        <f t="shared" si="3"/>
        <v>Risco Baixo</v>
      </c>
      <c r="X41" s="69"/>
    </row>
    <row r="42" spans="1:24" s="63" customFormat="1" ht="20.100000000000001" customHeight="1" thickTop="1" thickBot="1" x14ac:dyDescent="0.25">
      <c r="A42" s="552"/>
      <c r="B42" s="405" t="str">
        <f>'Mapa de Riscos'!C42</f>
        <v>Evento 3</v>
      </c>
      <c r="C42" s="254"/>
      <c r="D42" s="379">
        <v>1</v>
      </c>
      <c r="E42" s="542" t="str">
        <f t="shared" si="4"/>
        <v>Muito baixa</v>
      </c>
      <c r="F42" s="543" t="str">
        <f>IF(E42&gt;5,"Nota inválida",HLOOKUP(E42,#REF!,2,0))</f>
        <v>Nota inválida</v>
      </c>
      <c r="G42" s="543" t="str">
        <f>IF(F42&gt;5,"Nota inválida",HLOOKUP(F42,#REF!,2,0))</f>
        <v>Nota inválida</v>
      </c>
      <c r="H42" s="543" t="str">
        <f>IF(G42&gt;5,"Nota inválida",HLOOKUP(G42,#REF!,2,0))</f>
        <v>Nota inválida</v>
      </c>
      <c r="I42" s="544" t="str">
        <f>IF(H42&gt;5,"Nota inválida",HLOOKUP(H42,#REF!,2,0))</f>
        <v>Nota inválida</v>
      </c>
      <c r="J42" s="400">
        <f t="shared" si="0"/>
        <v>1</v>
      </c>
      <c r="K42" s="256"/>
      <c r="L42" s="322">
        <v>0</v>
      </c>
      <c r="M42" s="322">
        <v>0</v>
      </c>
      <c r="N42" s="322">
        <v>0</v>
      </c>
      <c r="O42" s="322">
        <v>0</v>
      </c>
      <c r="P42" s="322">
        <v>0</v>
      </c>
      <c r="Q42" s="323">
        <v>0</v>
      </c>
      <c r="R42" s="384">
        <f t="shared" si="1"/>
        <v>0</v>
      </c>
      <c r="S42" s="385">
        <f t="shared" si="5"/>
        <v>0</v>
      </c>
      <c r="T42" s="27"/>
      <c r="U42" s="27"/>
      <c r="V42" s="388">
        <f t="shared" si="2"/>
        <v>0</v>
      </c>
      <c r="W42" s="153" t="str">
        <f t="shared" si="3"/>
        <v>Risco Baixo</v>
      </c>
      <c r="X42" s="69"/>
    </row>
    <row r="43" spans="1:24" s="63" customFormat="1" ht="20.100000000000001" customHeight="1" thickTop="1" thickBot="1" x14ac:dyDescent="0.25">
      <c r="A43" s="551" t="str">
        <f>INDEX('Mapa de Riscos'!B43:B$48,ROWS('Mapa de Riscos'!B43))</f>
        <v>Subprocesso/ Atividade 8</v>
      </c>
      <c r="B43" s="404" t="str">
        <f>'Mapa de Riscos'!C43</f>
        <v>Evento 1 teste</v>
      </c>
      <c r="C43" s="254"/>
      <c r="D43" s="379">
        <v>1</v>
      </c>
      <c r="E43" s="542" t="str">
        <f t="shared" si="4"/>
        <v>Muito baixa</v>
      </c>
      <c r="F43" s="543" t="str">
        <f>IF(E43&gt;5,"Nota inválida",HLOOKUP(E43,#REF!,2,0))</f>
        <v>Nota inválida</v>
      </c>
      <c r="G43" s="543" t="str">
        <f>IF(F43&gt;5,"Nota inválida",HLOOKUP(F43,#REF!,2,0))</f>
        <v>Nota inválida</v>
      </c>
      <c r="H43" s="543" t="str">
        <f>IF(G43&gt;5,"Nota inválida",HLOOKUP(G43,#REF!,2,0))</f>
        <v>Nota inválida</v>
      </c>
      <c r="I43" s="544" t="str">
        <f>IF(H43&gt;5,"Nota inválida",HLOOKUP(H43,#REF!,2,0))</f>
        <v>Nota inválida</v>
      </c>
      <c r="J43" s="385">
        <f t="shared" si="0"/>
        <v>1</v>
      </c>
      <c r="K43" s="256"/>
      <c r="L43" s="322">
        <v>0</v>
      </c>
      <c r="M43" s="322">
        <v>0</v>
      </c>
      <c r="N43" s="322">
        <v>0</v>
      </c>
      <c r="O43" s="322">
        <v>0</v>
      </c>
      <c r="P43" s="322">
        <v>0</v>
      </c>
      <c r="Q43" s="323">
        <v>0</v>
      </c>
      <c r="R43" s="384">
        <f t="shared" si="1"/>
        <v>0</v>
      </c>
      <c r="S43" s="385">
        <f t="shared" si="5"/>
        <v>0</v>
      </c>
      <c r="T43" s="27"/>
      <c r="U43" s="27"/>
      <c r="V43" s="388">
        <f t="shared" si="2"/>
        <v>0</v>
      </c>
      <c r="W43" s="153" t="str">
        <f t="shared" si="3"/>
        <v>Risco Baixo</v>
      </c>
      <c r="X43" s="69"/>
    </row>
    <row r="44" spans="1:24" s="63" customFormat="1" ht="20.100000000000001" customHeight="1" thickTop="1" thickBot="1" x14ac:dyDescent="0.25">
      <c r="A44" s="551"/>
      <c r="B44" s="404" t="str">
        <f>'Mapa de Riscos'!C44</f>
        <v>Evento 2</v>
      </c>
      <c r="C44" s="254"/>
      <c r="D44" s="379">
        <v>1</v>
      </c>
      <c r="E44" s="542" t="str">
        <f t="shared" si="4"/>
        <v>Muito baixa</v>
      </c>
      <c r="F44" s="543" t="str">
        <f>IF(E44&gt;5,"Nota inválida",HLOOKUP(E44,#REF!,2,0))</f>
        <v>Nota inválida</v>
      </c>
      <c r="G44" s="543" t="str">
        <f>IF(F44&gt;5,"Nota inválida",HLOOKUP(F44,#REF!,2,0))</f>
        <v>Nota inválida</v>
      </c>
      <c r="H44" s="543" t="str">
        <f>IF(G44&gt;5,"Nota inválida",HLOOKUP(G44,#REF!,2,0))</f>
        <v>Nota inválida</v>
      </c>
      <c r="I44" s="544" t="str">
        <f>IF(H44&gt;5,"Nota inválida",HLOOKUP(H44,#REF!,2,0))</f>
        <v>Nota inválida</v>
      </c>
      <c r="J44" s="385">
        <f t="shared" si="0"/>
        <v>1</v>
      </c>
      <c r="K44" s="256"/>
      <c r="L44" s="322">
        <v>0</v>
      </c>
      <c r="M44" s="322">
        <v>0</v>
      </c>
      <c r="N44" s="322">
        <v>0</v>
      </c>
      <c r="O44" s="322">
        <v>0</v>
      </c>
      <c r="P44" s="322">
        <v>0</v>
      </c>
      <c r="Q44" s="323">
        <v>0</v>
      </c>
      <c r="R44" s="384">
        <f t="shared" si="1"/>
        <v>0</v>
      </c>
      <c r="S44" s="385">
        <f t="shared" si="5"/>
        <v>0</v>
      </c>
      <c r="T44" s="27"/>
      <c r="U44" s="27"/>
      <c r="V44" s="388">
        <f t="shared" si="2"/>
        <v>0</v>
      </c>
      <c r="W44" s="153" t="str">
        <f t="shared" si="3"/>
        <v>Risco Baixo</v>
      </c>
      <c r="X44" s="69"/>
    </row>
    <row r="45" spans="1:24" s="63" customFormat="1" ht="20.100000000000001" customHeight="1" thickTop="1" thickBot="1" x14ac:dyDescent="0.25">
      <c r="A45" s="552"/>
      <c r="B45" s="405" t="str">
        <f>'Mapa de Riscos'!C45</f>
        <v>Evento 3</v>
      </c>
      <c r="C45" s="254"/>
      <c r="D45" s="379">
        <v>1</v>
      </c>
      <c r="E45" s="542" t="str">
        <f t="shared" si="4"/>
        <v>Muito baixa</v>
      </c>
      <c r="F45" s="543" t="str">
        <f>IF(E45&gt;5,"Nota inválida",HLOOKUP(E45,#REF!,2,0))</f>
        <v>Nota inválida</v>
      </c>
      <c r="G45" s="543" t="str">
        <f>IF(F45&gt;5,"Nota inválida",HLOOKUP(F45,#REF!,2,0))</f>
        <v>Nota inválida</v>
      </c>
      <c r="H45" s="543" t="str">
        <f>IF(G45&gt;5,"Nota inválida",HLOOKUP(G45,#REF!,2,0))</f>
        <v>Nota inválida</v>
      </c>
      <c r="I45" s="544" t="str">
        <f>IF(H45&gt;5,"Nota inválida",HLOOKUP(H45,#REF!,2,0))</f>
        <v>Nota inválida</v>
      </c>
      <c r="J45" s="385">
        <f t="shared" si="0"/>
        <v>1</v>
      </c>
      <c r="K45" s="256"/>
      <c r="L45" s="322">
        <v>0</v>
      </c>
      <c r="M45" s="322">
        <v>0</v>
      </c>
      <c r="N45" s="322">
        <v>0</v>
      </c>
      <c r="O45" s="322">
        <v>0</v>
      </c>
      <c r="P45" s="322">
        <v>0</v>
      </c>
      <c r="Q45" s="323">
        <v>0</v>
      </c>
      <c r="R45" s="384">
        <f t="shared" si="1"/>
        <v>0</v>
      </c>
      <c r="S45" s="385">
        <f t="shared" si="5"/>
        <v>0</v>
      </c>
      <c r="T45" s="27"/>
      <c r="U45" s="27"/>
      <c r="V45" s="388">
        <f t="shared" si="2"/>
        <v>0</v>
      </c>
      <c r="W45" s="153" t="str">
        <f t="shared" si="3"/>
        <v>Risco Baixo</v>
      </c>
      <c r="X45" s="69"/>
    </row>
    <row r="46" spans="1:24" s="63" customFormat="1" ht="20.100000000000001" customHeight="1" thickTop="1" thickBot="1" x14ac:dyDescent="0.25">
      <c r="A46" s="550" t="str">
        <f>INDEX('Mapa de Riscos'!B46:B$48,ROWS('Mapa de Riscos'!B46))</f>
        <v>Subprocesso/ Atividade 9</v>
      </c>
      <c r="B46" s="404" t="str">
        <f>'Mapa de Riscos'!C46</f>
        <v>Evento 1</v>
      </c>
      <c r="C46" s="254"/>
      <c r="D46" s="379">
        <v>1</v>
      </c>
      <c r="E46" s="542" t="str">
        <f t="shared" si="4"/>
        <v>Muito baixa</v>
      </c>
      <c r="F46" s="543" t="str">
        <f>IF(E46&gt;5,"Nota inválida",HLOOKUP(E46,#REF!,2,0))</f>
        <v>Nota inválida</v>
      </c>
      <c r="G46" s="543" t="str">
        <f>IF(F46&gt;5,"Nota inválida",HLOOKUP(F46,#REF!,2,0))</f>
        <v>Nota inválida</v>
      </c>
      <c r="H46" s="543" t="str">
        <f>IF(G46&gt;5,"Nota inválida",HLOOKUP(G46,#REF!,2,0))</f>
        <v>Nota inválida</v>
      </c>
      <c r="I46" s="544" t="str">
        <f>IF(H46&gt;5,"Nota inválida",HLOOKUP(H46,#REF!,2,0))</f>
        <v>Nota inválida</v>
      </c>
      <c r="J46" s="385">
        <f t="shared" si="0"/>
        <v>1</v>
      </c>
      <c r="K46" s="256"/>
      <c r="L46" s="322">
        <v>0</v>
      </c>
      <c r="M46" s="322">
        <v>0</v>
      </c>
      <c r="N46" s="322">
        <v>0</v>
      </c>
      <c r="O46" s="322">
        <v>0</v>
      </c>
      <c r="P46" s="322">
        <v>0</v>
      </c>
      <c r="Q46" s="323">
        <v>0</v>
      </c>
      <c r="R46" s="384">
        <f t="shared" si="1"/>
        <v>0</v>
      </c>
      <c r="S46" s="385">
        <f t="shared" si="5"/>
        <v>0</v>
      </c>
      <c r="T46" s="27"/>
      <c r="U46" s="27"/>
      <c r="V46" s="388">
        <f>J46*S46</f>
        <v>0</v>
      </c>
      <c r="W46" s="153" t="str">
        <f t="shared" si="3"/>
        <v>Risco Baixo</v>
      </c>
      <c r="X46" s="69"/>
    </row>
    <row r="47" spans="1:24" s="63" customFormat="1" ht="20.100000000000001" customHeight="1" thickTop="1" thickBot="1" x14ac:dyDescent="0.25">
      <c r="A47" s="551"/>
      <c r="B47" s="404" t="str">
        <f>'Mapa de Riscos'!C47</f>
        <v>Evento 2</v>
      </c>
      <c r="C47" s="254"/>
      <c r="D47" s="379">
        <v>1</v>
      </c>
      <c r="E47" s="542" t="str">
        <f t="shared" si="4"/>
        <v>Muito baixa</v>
      </c>
      <c r="F47" s="543" t="str">
        <f>IF(E47&gt;5,"Nota inválida",HLOOKUP(E47,#REF!,2,0))</f>
        <v>Nota inválida</v>
      </c>
      <c r="G47" s="543" t="str">
        <f>IF(F47&gt;5,"Nota inválida",HLOOKUP(F47,#REF!,2,0))</f>
        <v>Nota inválida</v>
      </c>
      <c r="H47" s="543" t="str">
        <f>IF(G47&gt;5,"Nota inválida",HLOOKUP(G47,#REF!,2,0))</f>
        <v>Nota inválida</v>
      </c>
      <c r="I47" s="544" t="str">
        <f>IF(H47&gt;5,"Nota inválida",HLOOKUP(H47,#REF!,2,0))</f>
        <v>Nota inválida</v>
      </c>
      <c r="J47" s="385">
        <f t="shared" si="0"/>
        <v>1</v>
      </c>
      <c r="K47" s="256"/>
      <c r="L47" s="322">
        <v>0</v>
      </c>
      <c r="M47" s="322">
        <v>0</v>
      </c>
      <c r="N47" s="322">
        <v>0</v>
      </c>
      <c r="O47" s="322">
        <v>0</v>
      </c>
      <c r="P47" s="322">
        <v>0</v>
      </c>
      <c r="Q47" s="323">
        <v>0</v>
      </c>
      <c r="R47" s="384">
        <f t="shared" si="1"/>
        <v>0</v>
      </c>
      <c r="S47" s="385">
        <f t="shared" si="5"/>
        <v>0</v>
      </c>
      <c r="T47" s="27"/>
      <c r="U47" s="27"/>
      <c r="V47" s="388">
        <f t="shared" si="2"/>
        <v>0</v>
      </c>
      <c r="W47" s="153" t="str">
        <f t="shared" si="3"/>
        <v>Risco Baixo</v>
      </c>
      <c r="X47" s="69"/>
    </row>
    <row r="48" spans="1:24" s="63" customFormat="1" ht="20.100000000000001" customHeight="1" thickTop="1" thickBot="1" x14ac:dyDescent="0.25">
      <c r="A48" s="552"/>
      <c r="B48" s="405" t="str">
        <f>'Mapa de Riscos'!C48</f>
        <v>Evento 3</v>
      </c>
      <c r="C48" s="254"/>
      <c r="D48" s="379">
        <v>1</v>
      </c>
      <c r="E48" s="542" t="str">
        <f t="shared" si="4"/>
        <v>Muito baixa</v>
      </c>
      <c r="F48" s="543" t="str">
        <f>IF(E48&gt;5,"Nota inválida",HLOOKUP(E48,#REF!,2,0))</f>
        <v>Nota inválida</v>
      </c>
      <c r="G48" s="543" t="str">
        <f>IF(F48&gt;5,"Nota inválida",HLOOKUP(F48,#REF!,2,0))</f>
        <v>Nota inválida</v>
      </c>
      <c r="H48" s="543" t="str">
        <f>IF(G48&gt;5,"Nota inválida",HLOOKUP(G48,#REF!,2,0))</f>
        <v>Nota inválida</v>
      </c>
      <c r="I48" s="544" t="str">
        <f>IF(H48&gt;5,"Nota inválida",HLOOKUP(H48,#REF!,2,0))</f>
        <v>Nota inválida</v>
      </c>
      <c r="J48" s="400">
        <f t="shared" si="0"/>
        <v>1</v>
      </c>
      <c r="K48" s="256"/>
      <c r="L48" s="322">
        <v>0</v>
      </c>
      <c r="M48" s="322">
        <v>0</v>
      </c>
      <c r="N48" s="322">
        <v>0</v>
      </c>
      <c r="O48" s="322">
        <v>0</v>
      </c>
      <c r="P48" s="322">
        <v>0</v>
      </c>
      <c r="Q48" s="323">
        <v>0</v>
      </c>
      <c r="R48" s="384">
        <f t="shared" si="1"/>
        <v>0</v>
      </c>
      <c r="S48" s="385">
        <f t="shared" si="5"/>
        <v>0</v>
      </c>
      <c r="T48" s="27"/>
      <c r="U48" s="27"/>
      <c r="V48" s="388">
        <f t="shared" si="2"/>
        <v>0</v>
      </c>
      <c r="W48" s="153" t="str">
        <f t="shared" si="3"/>
        <v>Risco Baixo</v>
      </c>
      <c r="X48" s="69"/>
    </row>
    <row r="49" spans="1:24" s="63" customFormat="1" ht="20.100000000000001" customHeight="1" thickTop="1" thickBot="1" x14ac:dyDescent="0.25">
      <c r="A49" s="550" t="str">
        <f>INDEX('Mapa de Riscos'!B$49:B51,ROWS('Mapa de Riscos'!B49))</f>
        <v>Subprocesso/ Atividade 10</v>
      </c>
      <c r="B49" s="405" t="str">
        <f>'Mapa de Riscos'!C49</f>
        <v>Evento 1</v>
      </c>
      <c r="C49" s="254"/>
      <c r="D49" s="379">
        <v>1</v>
      </c>
      <c r="E49" s="542" t="str">
        <f t="shared" si="4"/>
        <v>Muito baixa</v>
      </c>
      <c r="F49" s="543" t="str">
        <f>IF(E49&gt;5,"Nota inválida",HLOOKUP(E49,#REF!,2,0))</f>
        <v>Nota inválida</v>
      </c>
      <c r="G49" s="543" t="str">
        <f>IF(F49&gt;5,"Nota inválida",HLOOKUP(F49,#REF!,2,0))</f>
        <v>Nota inválida</v>
      </c>
      <c r="H49" s="543" t="str">
        <f>IF(G49&gt;5,"Nota inválida",HLOOKUP(G49,#REF!,2,0))</f>
        <v>Nota inválida</v>
      </c>
      <c r="I49" s="544" t="str">
        <f>IF(H49&gt;5,"Nota inválida",HLOOKUP(H49,#REF!,2,0))</f>
        <v>Nota inválida</v>
      </c>
      <c r="J49" s="402">
        <f t="shared" si="0"/>
        <v>1</v>
      </c>
      <c r="K49" s="256"/>
      <c r="L49" s="322">
        <v>0</v>
      </c>
      <c r="M49" s="322">
        <v>0</v>
      </c>
      <c r="N49" s="322">
        <v>0</v>
      </c>
      <c r="O49" s="322">
        <v>0</v>
      </c>
      <c r="P49" s="322">
        <v>0</v>
      </c>
      <c r="Q49" s="323">
        <v>0</v>
      </c>
      <c r="R49" s="384">
        <f t="shared" si="1"/>
        <v>0</v>
      </c>
      <c r="S49" s="385">
        <f t="shared" si="5"/>
        <v>0</v>
      </c>
      <c r="T49" s="27"/>
      <c r="U49" s="27"/>
      <c r="V49" s="388">
        <f t="shared" si="2"/>
        <v>0</v>
      </c>
      <c r="W49" s="153" t="str">
        <f t="shared" si="3"/>
        <v>Risco Baixo</v>
      </c>
      <c r="X49" s="69"/>
    </row>
    <row r="50" spans="1:24" s="63" customFormat="1" ht="20.100000000000001" customHeight="1" thickTop="1" thickBot="1" x14ac:dyDescent="0.25">
      <c r="A50" s="551"/>
      <c r="B50" s="405" t="str">
        <f>'Mapa de Riscos'!C50</f>
        <v>Evento 2</v>
      </c>
      <c r="C50" s="254"/>
      <c r="D50" s="379">
        <v>1</v>
      </c>
      <c r="E50" s="542" t="str">
        <f t="shared" si="4"/>
        <v>Muito baixa</v>
      </c>
      <c r="F50" s="543" t="str">
        <f>IF(E50&gt;5,"Nota inválida",HLOOKUP(E50,#REF!,2,0))</f>
        <v>Nota inválida</v>
      </c>
      <c r="G50" s="543" t="str">
        <f>IF(F50&gt;5,"Nota inválida",HLOOKUP(F50,#REF!,2,0))</f>
        <v>Nota inválida</v>
      </c>
      <c r="H50" s="543" t="str">
        <f>IF(G50&gt;5,"Nota inválida",HLOOKUP(G50,#REF!,2,0))</f>
        <v>Nota inválida</v>
      </c>
      <c r="I50" s="544" t="str">
        <f>IF(H50&gt;5,"Nota inválida",HLOOKUP(H50,#REF!,2,0))</f>
        <v>Nota inválida</v>
      </c>
      <c r="J50" s="385">
        <f t="shared" si="0"/>
        <v>1</v>
      </c>
      <c r="K50" s="256"/>
      <c r="L50" s="322">
        <v>0</v>
      </c>
      <c r="M50" s="322">
        <v>0</v>
      </c>
      <c r="N50" s="322">
        <v>0</v>
      </c>
      <c r="O50" s="322">
        <v>0</v>
      </c>
      <c r="P50" s="322">
        <v>0</v>
      </c>
      <c r="Q50" s="323">
        <v>0</v>
      </c>
      <c r="R50" s="384">
        <f t="shared" si="1"/>
        <v>0</v>
      </c>
      <c r="S50" s="385">
        <f t="shared" si="5"/>
        <v>0</v>
      </c>
      <c r="T50" s="27"/>
      <c r="U50" s="27"/>
      <c r="V50" s="388">
        <f t="shared" si="2"/>
        <v>0</v>
      </c>
      <c r="W50" s="153" t="str">
        <f t="shared" si="3"/>
        <v>Risco Baixo</v>
      </c>
      <c r="X50" s="69"/>
    </row>
    <row r="51" spans="1:24" s="63" customFormat="1" ht="20.100000000000001" customHeight="1" thickTop="1" thickBot="1" x14ac:dyDescent="0.25">
      <c r="A51" s="552"/>
      <c r="B51" s="405" t="str">
        <f>'Mapa de Riscos'!C51</f>
        <v>Evento 3</v>
      </c>
      <c r="C51" s="254"/>
      <c r="D51" s="379">
        <v>1</v>
      </c>
      <c r="E51" s="542" t="str">
        <f t="shared" si="4"/>
        <v>Muito baixa</v>
      </c>
      <c r="F51" s="543" t="str">
        <f>IF(E51&gt;5,"Nota inválida",HLOOKUP(E51,#REF!,2,0))</f>
        <v>Nota inválida</v>
      </c>
      <c r="G51" s="543" t="str">
        <f>IF(F51&gt;5,"Nota inválida",HLOOKUP(F51,#REF!,2,0))</f>
        <v>Nota inválida</v>
      </c>
      <c r="H51" s="543" t="str">
        <f>IF(G51&gt;5,"Nota inválida",HLOOKUP(G51,#REF!,2,0))</f>
        <v>Nota inválida</v>
      </c>
      <c r="I51" s="544" t="str">
        <f>IF(H51&gt;5,"Nota inválida",HLOOKUP(H51,#REF!,2,0))</f>
        <v>Nota inválida</v>
      </c>
      <c r="J51" s="385">
        <f t="shared" si="0"/>
        <v>1</v>
      </c>
      <c r="K51" s="256"/>
      <c r="L51" s="322">
        <v>0</v>
      </c>
      <c r="M51" s="322">
        <v>0</v>
      </c>
      <c r="N51" s="322">
        <v>0</v>
      </c>
      <c r="O51" s="322">
        <v>0</v>
      </c>
      <c r="P51" s="322">
        <v>0</v>
      </c>
      <c r="Q51" s="323">
        <v>0</v>
      </c>
      <c r="R51" s="384">
        <f t="shared" si="1"/>
        <v>0</v>
      </c>
      <c r="S51" s="385">
        <f t="shared" si="5"/>
        <v>0</v>
      </c>
      <c r="T51" s="27"/>
      <c r="U51" s="27"/>
      <c r="V51" s="388">
        <f t="shared" si="2"/>
        <v>0</v>
      </c>
      <c r="W51" s="153" t="str">
        <f t="shared" si="3"/>
        <v>Risco Baixo</v>
      </c>
      <c r="X51" s="69"/>
    </row>
    <row r="52" spans="1:24" s="63" customFormat="1" ht="20.100000000000001" customHeight="1" thickTop="1" thickBot="1" x14ac:dyDescent="0.25">
      <c r="A52" s="550" t="str">
        <f>INDEX('Mapa de Riscos'!B$52:B54,ROWS('Mapa de Riscos'!B52))</f>
        <v>Subprocesso/ Atividade 11</v>
      </c>
      <c r="B52" s="405" t="str">
        <f>'Mapa de Riscos'!C52</f>
        <v>Evento 1</v>
      </c>
      <c r="C52" s="254"/>
      <c r="D52" s="379">
        <v>1</v>
      </c>
      <c r="E52" s="542" t="str">
        <f t="shared" si="4"/>
        <v>Muito baixa</v>
      </c>
      <c r="F52" s="543" t="str">
        <f>IF(E52&gt;5,"Nota inválida",HLOOKUP(E52,#REF!,2,0))</f>
        <v>Nota inválida</v>
      </c>
      <c r="G52" s="543" t="str">
        <f>IF(F52&gt;5,"Nota inválida",HLOOKUP(F52,#REF!,2,0))</f>
        <v>Nota inválida</v>
      </c>
      <c r="H52" s="543" t="str">
        <f>IF(G52&gt;5,"Nota inválida",HLOOKUP(G52,#REF!,2,0))</f>
        <v>Nota inválida</v>
      </c>
      <c r="I52" s="544" t="str">
        <f>IF(H52&gt;5,"Nota inválida",HLOOKUP(H52,#REF!,2,0))</f>
        <v>Nota inválida</v>
      </c>
      <c r="J52" s="401">
        <f t="shared" si="0"/>
        <v>1</v>
      </c>
      <c r="K52" s="256"/>
      <c r="L52" s="322">
        <v>0</v>
      </c>
      <c r="M52" s="322">
        <v>0</v>
      </c>
      <c r="N52" s="322">
        <v>0</v>
      </c>
      <c r="O52" s="322">
        <v>0</v>
      </c>
      <c r="P52" s="322">
        <v>0</v>
      </c>
      <c r="Q52" s="323">
        <v>0</v>
      </c>
      <c r="R52" s="384">
        <f t="shared" si="1"/>
        <v>0</v>
      </c>
      <c r="S52" s="385">
        <f t="shared" si="5"/>
        <v>0</v>
      </c>
      <c r="T52" s="27"/>
      <c r="U52" s="27"/>
      <c r="V52" s="388">
        <f t="shared" si="2"/>
        <v>0</v>
      </c>
      <c r="W52" s="153" t="str">
        <f t="shared" si="3"/>
        <v>Risco Baixo</v>
      </c>
      <c r="X52" s="69"/>
    </row>
    <row r="53" spans="1:24" s="63" customFormat="1" ht="20.100000000000001" customHeight="1" thickTop="1" thickBot="1" x14ac:dyDescent="0.25">
      <c r="A53" s="551"/>
      <c r="B53" s="405" t="str">
        <f>'Mapa de Riscos'!C53</f>
        <v>Evento 2</v>
      </c>
      <c r="C53" s="254"/>
      <c r="D53" s="379">
        <v>1</v>
      </c>
      <c r="E53" s="542" t="str">
        <f t="shared" si="4"/>
        <v>Muito baixa</v>
      </c>
      <c r="F53" s="543" t="str">
        <f>IF(E53&gt;5,"Nota inválida",HLOOKUP(E53,#REF!,2,0))</f>
        <v>Nota inválida</v>
      </c>
      <c r="G53" s="543" t="str">
        <f>IF(F53&gt;5,"Nota inválida",HLOOKUP(F53,#REF!,2,0))</f>
        <v>Nota inválida</v>
      </c>
      <c r="H53" s="543" t="str">
        <f>IF(G53&gt;5,"Nota inválida",HLOOKUP(G53,#REF!,2,0))</f>
        <v>Nota inválida</v>
      </c>
      <c r="I53" s="544" t="str">
        <f>IF(H53&gt;5,"Nota inválida",HLOOKUP(H53,#REF!,2,0))</f>
        <v>Nota inválida</v>
      </c>
      <c r="J53" s="385">
        <f t="shared" si="0"/>
        <v>1</v>
      </c>
      <c r="K53" s="256"/>
      <c r="L53" s="322">
        <v>0</v>
      </c>
      <c r="M53" s="322">
        <v>0</v>
      </c>
      <c r="N53" s="322">
        <v>0</v>
      </c>
      <c r="O53" s="322">
        <v>0</v>
      </c>
      <c r="P53" s="322">
        <v>0</v>
      </c>
      <c r="Q53" s="323">
        <v>0</v>
      </c>
      <c r="R53" s="384">
        <f t="shared" si="1"/>
        <v>0</v>
      </c>
      <c r="S53" s="385">
        <f t="shared" si="5"/>
        <v>0</v>
      </c>
      <c r="T53" s="27"/>
      <c r="U53" s="27"/>
      <c r="V53" s="388">
        <f t="shared" si="2"/>
        <v>0</v>
      </c>
      <c r="W53" s="153" t="str">
        <f t="shared" si="3"/>
        <v>Risco Baixo</v>
      </c>
      <c r="X53" s="69"/>
    </row>
    <row r="54" spans="1:24" s="63" customFormat="1" ht="20.100000000000001" customHeight="1" thickTop="1" thickBot="1" x14ac:dyDescent="0.25">
      <c r="A54" s="552"/>
      <c r="B54" s="405" t="str">
        <f>'Mapa de Riscos'!C54</f>
        <v>Evento 3</v>
      </c>
      <c r="C54" s="254"/>
      <c r="D54" s="379">
        <v>1</v>
      </c>
      <c r="E54" s="548" t="str">
        <f t="shared" si="4"/>
        <v>Muito baixa</v>
      </c>
      <c r="F54" s="543" t="str">
        <f>IF(E54&gt;5,"Nota inválida",HLOOKUP(E54,#REF!,2,0))</f>
        <v>Nota inválida</v>
      </c>
      <c r="G54" s="543" t="str">
        <f>IF(F54&gt;5,"Nota inválida",HLOOKUP(F54,#REF!,2,0))</f>
        <v>Nota inválida</v>
      </c>
      <c r="H54" s="543" t="str">
        <f>IF(G54&gt;5,"Nota inválida",HLOOKUP(G54,#REF!,2,0))</f>
        <v>Nota inválida</v>
      </c>
      <c r="I54" s="549" t="str">
        <f>IF(H54&gt;5,"Nota inválida",HLOOKUP(H54,#REF!,2,0))</f>
        <v>Nota inválida</v>
      </c>
      <c r="J54" s="385">
        <f t="shared" si="0"/>
        <v>1</v>
      </c>
      <c r="K54" s="257"/>
      <c r="L54" s="322">
        <v>0</v>
      </c>
      <c r="M54" s="322">
        <v>0</v>
      </c>
      <c r="N54" s="322">
        <v>0</v>
      </c>
      <c r="O54" s="322">
        <v>0</v>
      </c>
      <c r="P54" s="322">
        <v>0</v>
      </c>
      <c r="Q54" s="323">
        <v>0</v>
      </c>
      <c r="R54" s="384">
        <f t="shared" si="1"/>
        <v>0</v>
      </c>
      <c r="S54" s="385">
        <f t="shared" si="5"/>
        <v>0</v>
      </c>
      <c r="T54" s="27"/>
      <c r="U54" s="27"/>
      <c r="V54" s="388">
        <f t="shared" si="2"/>
        <v>0</v>
      </c>
      <c r="W54" s="153" t="str">
        <f t="shared" si="3"/>
        <v>Risco Baixo</v>
      </c>
      <c r="X54" s="69"/>
    </row>
    <row r="55" spans="1:24" s="63" customFormat="1" ht="20.100000000000001" customHeight="1" thickTop="1" thickBot="1" x14ac:dyDescent="0.25">
      <c r="A55" s="550" t="str">
        <f>INDEX('Mapa de Riscos'!B$55:B57,ROWS('Mapa de Riscos'!B55))</f>
        <v>Subprocesso/ Atividade 12</v>
      </c>
      <c r="B55" s="405" t="str">
        <f>'Mapa de Riscos'!C55</f>
        <v>Evento 1</v>
      </c>
      <c r="C55" s="254"/>
      <c r="D55" s="379">
        <v>1</v>
      </c>
      <c r="E55" s="542" t="str">
        <f t="shared" si="4"/>
        <v>Muito baixa</v>
      </c>
      <c r="F55" s="543" t="str">
        <f>IF(E55&gt;5,"Nota inválida",HLOOKUP(E55,#REF!,2,0))</f>
        <v>Nota inválida</v>
      </c>
      <c r="G55" s="543" t="str">
        <f>IF(F55&gt;5,"Nota inválida",HLOOKUP(F55,#REF!,2,0))</f>
        <v>Nota inválida</v>
      </c>
      <c r="H55" s="543" t="str">
        <f>IF(G55&gt;5,"Nota inválida",HLOOKUP(G55,#REF!,2,0))</f>
        <v>Nota inválida</v>
      </c>
      <c r="I55" s="544" t="str">
        <f>IF(H55&gt;5,"Nota inválida",HLOOKUP(H55,#REF!,2,0))</f>
        <v>Nota inválida</v>
      </c>
      <c r="J55" s="385">
        <f t="shared" si="0"/>
        <v>1</v>
      </c>
      <c r="K55" s="256"/>
      <c r="L55" s="322">
        <v>0</v>
      </c>
      <c r="M55" s="322">
        <v>0</v>
      </c>
      <c r="N55" s="322">
        <v>0</v>
      </c>
      <c r="O55" s="322">
        <v>0</v>
      </c>
      <c r="P55" s="322">
        <v>0</v>
      </c>
      <c r="Q55" s="323">
        <v>0</v>
      </c>
      <c r="R55" s="384">
        <f t="shared" si="1"/>
        <v>0</v>
      </c>
      <c r="S55" s="385">
        <f t="shared" si="5"/>
        <v>0</v>
      </c>
      <c r="T55" s="27"/>
      <c r="U55" s="27"/>
      <c r="V55" s="388">
        <f t="shared" si="2"/>
        <v>0</v>
      </c>
      <c r="W55" s="153" t="str">
        <f t="shared" si="3"/>
        <v>Risco Baixo</v>
      </c>
      <c r="X55" s="69"/>
    </row>
    <row r="56" spans="1:24" s="63" customFormat="1" ht="20.100000000000001" customHeight="1" thickTop="1" thickBot="1" x14ac:dyDescent="0.25">
      <c r="A56" s="551"/>
      <c r="B56" s="405" t="str">
        <f>'Mapa de Riscos'!C56</f>
        <v>Evento 2</v>
      </c>
      <c r="C56" s="254"/>
      <c r="D56" s="379">
        <v>1</v>
      </c>
      <c r="E56" s="542" t="str">
        <f t="shared" si="4"/>
        <v>Muito baixa</v>
      </c>
      <c r="F56" s="543" t="str">
        <f>IF(E56&gt;5,"Nota inválida",HLOOKUP(E56,#REF!,2,0))</f>
        <v>Nota inválida</v>
      </c>
      <c r="G56" s="543" t="str">
        <f>IF(F56&gt;5,"Nota inválida",HLOOKUP(F56,#REF!,2,0))</f>
        <v>Nota inválida</v>
      </c>
      <c r="H56" s="543" t="str">
        <f>IF(G56&gt;5,"Nota inválida",HLOOKUP(G56,#REF!,2,0))</f>
        <v>Nota inválida</v>
      </c>
      <c r="I56" s="544" t="str">
        <f>IF(H56&gt;5,"Nota inválida",HLOOKUP(H56,#REF!,2,0))</f>
        <v>Nota inválida</v>
      </c>
      <c r="J56" s="385">
        <f t="shared" si="0"/>
        <v>1</v>
      </c>
      <c r="K56" s="256"/>
      <c r="L56" s="322">
        <v>0</v>
      </c>
      <c r="M56" s="322">
        <v>0</v>
      </c>
      <c r="N56" s="322">
        <v>0</v>
      </c>
      <c r="O56" s="322">
        <v>0</v>
      </c>
      <c r="P56" s="322">
        <v>0</v>
      </c>
      <c r="Q56" s="323">
        <v>0</v>
      </c>
      <c r="R56" s="384">
        <f t="shared" si="1"/>
        <v>0</v>
      </c>
      <c r="S56" s="385">
        <f t="shared" si="5"/>
        <v>0</v>
      </c>
      <c r="T56" s="27"/>
      <c r="U56" s="27"/>
      <c r="V56" s="388">
        <f>J56*S56</f>
        <v>0</v>
      </c>
      <c r="W56" s="153" t="str">
        <f t="shared" si="3"/>
        <v>Risco Baixo</v>
      </c>
      <c r="X56" s="69"/>
    </row>
    <row r="57" spans="1:24" s="63" customFormat="1" ht="20.100000000000001" customHeight="1" thickTop="1" thickBot="1" x14ac:dyDescent="0.25">
      <c r="A57" s="552"/>
      <c r="B57" s="405" t="str">
        <f>'Mapa de Riscos'!C57</f>
        <v>Evento 3</v>
      </c>
      <c r="C57" s="254"/>
      <c r="D57" s="379">
        <v>1</v>
      </c>
      <c r="E57" s="542" t="str">
        <f t="shared" si="4"/>
        <v>Muito baixa</v>
      </c>
      <c r="F57" s="543" t="str">
        <f>IF(E57&gt;5,"Nota inválida",HLOOKUP(E57,#REF!,2,0))</f>
        <v>Nota inválida</v>
      </c>
      <c r="G57" s="543" t="str">
        <f>IF(F57&gt;5,"Nota inválida",HLOOKUP(F57,#REF!,2,0))</f>
        <v>Nota inválida</v>
      </c>
      <c r="H57" s="543" t="str">
        <f>IF(G57&gt;5,"Nota inválida",HLOOKUP(G57,#REF!,2,0))</f>
        <v>Nota inválida</v>
      </c>
      <c r="I57" s="544" t="str">
        <f>IF(H57&gt;5,"Nota inválida",HLOOKUP(H57,#REF!,2,0))</f>
        <v>Nota inválida</v>
      </c>
      <c r="J57" s="385">
        <f t="shared" si="0"/>
        <v>1</v>
      </c>
      <c r="K57" s="256"/>
      <c r="L57" s="322">
        <v>0</v>
      </c>
      <c r="M57" s="322">
        <v>0</v>
      </c>
      <c r="N57" s="322">
        <v>0</v>
      </c>
      <c r="O57" s="322">
        <v>0</v>
      </c>
      <c r="P57" s="322">
        <v>0</v>
      </c>
      <c r="Q57" s="323">
        <v>0</v>
      </c>
      <c r="R57" s="384">
        <f t="shared" si="1"/>
        <v>0</v>
      </c>
      <c r="S57" s="385">
        <f t="shared" si="5"/>
        <v>0</v>
      </c>
      <c r="T57" s="27"/>
      <c r="U57" s="27"/>
      <c r="V57" s="388">
        <f t="shared" si="2"/>
        <v>0</v>
      </c>
      <c r="W57" s="153" t="str">
        <f t="shared" si="3"/>
        <v>Risco Baixo</v>
      </c>
      <c r="X57" s="69"/>
    </row>
    <row r="58" spans="1:24" s="63" customFormat="1" ht="20.100000000000001" customHeight="1" thickTop="1" thickBot="1" x14ac:dyDescent="0.25">
      <c r="A58" s="550" t="str">
        <f>INDEX('Mapa de Riscos'!B$58:B60,ROWS('Mapa de Riscos'!B58))</f>
        <v>Subprocesso/ Atividade 13</v>
      </c>
      <c r="B58" s="405" t="str">
        <f>'Mapa de Riscos'!C58</f>
        <v>Evento 1</v>
      </c>
      <c r="C58" s="254"/>
      <c r="D58" s="379">
        <v>1</v>
      </c>
      <c r="E58" s="542" t="str">
        <f t="shared" si="4"/>
        <v>Muito baixa</v>
      </c>
      <c r="F58" s="543" t="str">
        <f>IF(E58&gt;5,"Nota inválida",HLOOKUP(E58,#REF!,2,0))</f>
        <v>Nota inválida</v>
      </c>
      <c r="G58" s="543" t="str">
        <f>IF(F58&gt;5,"Nota inválida",HLOOKUP(F58,#REF!,2,0))</f>
        <v>Nota inválida</v>
      </c>
      <c r="H58" s="543" t="str">
        <f>IF(G58&gt;5,"Nota inválida",HLOOKUP(G58,#REF!,2,0))</f>
        <v>Nota inválida</v>
      </c>
      <c r="I58" s="544" t="str">
        <f>IF(H58&gt;5,"Nota inválida",HLOOKUP(H58,#REF!,2,0))</f>
        <v>Nota inválida</v>
      </c>
      <c r="J58" s="401">
        <f t="shared" si="0"/>
        <v>1</v>
      </c>
      <c r="K58" s="256"/>
      <c r="L58" s="322">
        <v>0</v>
      </c>
      <c r="M58" s="322">
        <v>0</v>
      </c>
      <c r="N58" s="322">
        <v>0</v>
      </c>
      <c r="O58" s="322">
        <v>0</v>
      </c>
      <c r="P58" s="322">
        <v>0</v>
      </c>
      <c r="Q58" s="323">
        <v>0</v>
      </c>
      <c r="R58" s="384">
        <f t="shared" si="1"/>
        <v>0</v>
      </c>
      <c r="S58" s="385">
        <f t="shared" si="5"/>
        <v>0</v>
      </c>
      <c r="T58" s="27"/>
      <c r="U58" s="27"/>
      <c r="V58" s="388">
        <f t="shared" si="2"/>
        <v>0</v>
      </c>
      <c r="W58" s="153" t="str">
        <f t="shared" si="3"/>
        <v>Risco Baixo</v>
      </c>
      <c r="X58" s="69"/>
    </row>
    <row r="59" spans="1:24" s="63" customFormat="1" ht="20.100000000000001" customHeight="1" thickTop="1" thickBot="1" x14ac:dyDescent="0.25">
      <c r="A59" s="551"/>
      <c r="B59" s="405" t="str">
        <f>'Mapa de Riscos'!C59</f>
        <v>Evento 2</v>
      </c>
      <c r="C59" s="254"/>
      <c r="D59" s="379">
        <v>1</v>
      </c>
      <c r="E59" s="542" t="str">
        <f t="shared" si="4"/>
        <v>Muito baixa</v>
      </c>
      <c r="F59" s="543" t="str">
        <f>IF(E59&gt;5,"Nota inválida",HLOOKUP(E59,#REF!,2,0))</f>
        <v>Nota inválida</v>
      </c>
      <c r="G59" s="543" t="str">
        <f>IF(F59&gt;5,"Nota inválida",HLOOKUP(F59,#REF!,2,0))</f>
        <v>Nota inválida</v>
      </c>
      <c r="H59" s="543" t="str">
        <f>IF(G59&gt;5,"Nota inválida",HLOOKUP(G59,#REF!,2,0))</f>
        <v>Nota inválida</v>
      </c>
      <c r="I59" s="544" t="str">
        <f>IF(H59&gt;5,"Nota inválida",HLOOKUP(H59,#REF!,2,0))</f>
        <v>Nota inválida</v>
      </c>
      <c r="J59" s="385">
        <f t="shared" si="0"/>
        <v>1</v>
      </c>
      <c r="K59" s="256"/>
      <c r="L59" s="322">
        <v>0</v>
      </c>
      <c r="M59" s="322">
        <v>0</v>
      </c>
      <c r="N59" s="322">
        <v>0</v>
      </c>
      <c r="O59" s="322">
        <v>0</v>
      </c>
      <c r="P59" s="322">
        <v>0</v>
      </c>
      <c r="Q59" s="323">
        <v>0</v>
      </c>
      <c r="R59" s="384">
        <f t="shared" si="1"/>
        <v>0</v>
      </c>
      <c r="S59" s="385">
        <f t="shared" si="5"/>
        <v>0</v>
      </c>
      <c r="T59" s="27"/>
      <c r="U59" s="27"/>
      <c r="V59" s="388">
        <f t="shared" si="2"/>
        <v>0</v>
      </c>
      <c r="W59" s="153" t="str">
        <f t="shared" si="3"/>
        <v>Risco Baixo</v>
      </c>
      <c r="X59" s="69"/>
    </row>
    <row r="60" spans="1:24" s="63" customFormat="1" ht="20.100000000000001" customHeight="1" thickTop="1" thickBot="1" x14ac:dyDescent="0.25">
      <c r="A60" s="553"/>
      <c r="B60" s="405" t="str">
        <f>'Mapa de Riscos'!C60</f>
        <v>Evento 3</v>
      </c>
      <c r="C60" s="255"/>
      <c r="D60" s="380">
        <v>1</v>
      </c>
      <c r="E60" s="567" t="str">
        <f t="shared" si="4"/>
        <v>Muito baixa</v>
      </c>
      <c r="F60" s="568" t="str">
        <f>IF(E60&gt;5,"Nota inválida",HLOOKUP(E60,#REF!,2,0))</f>
        <v>Nota inválida</v>
      </c>
      <c r="G60" s="568" t="str">
        <f>IF(F60&gt;5,"Nota inválida",HLOOKUP(F60,#REF!,2,0))</f>
        <v>Nota inválida</v>
      </c>
      <c r="H60" s="568" t="str">
        <f>IF(G60&gt;5,"Nota inválida",HLOOKUP(G60,#REF!,2,0))</f>
        <v>Nota inválida</v>
      </c>
      <c r="I60" s="569" t="str">
        <f>IF(H60&gt;5,"Nota inválida",HLOOKUP(H60,#REF!,2,0))</f>
        <v>Nota inválida</v>
      </c>
      <c r="J60" s="387">
        <f t="shared" si="0"/>
        <v>1</v>
      </c>
      <c r="K60" s="258"/>
      <c r="L60" s="325">
        <v>0</v>
      </c>
      <c r="M60" s="325">
        <v>0</v>
      </c>
      <c r="N60" s="325">
        <v>0</v>
      </c>
      <c r="O60" s="325">
        <v>0</v>
      </c>
      <c r="P60" s="325">
        <v>0</v>
      </c>
      <c r="Q60" s="326">
        <v>0</v>
      </c>
      <c r="R60" s="386">
        <f t="shared" si="1"/>
        <v>0</v>
      </c>
      <c r="S60" s="385">
        <f t="shared" si="5"/>
        <v>0</v>
      </c>
      <c r="T60" s="27"/>
      <c r="U60" s="27"/>
      <c r="V60" s="388">
        <f t="shared" si="2"/>
        <v>0</v>
      </c>
      <c r="W60" s="153" t="str">
        <f t="shared" si="3"/>
        <v>Risco Baixo</v>
      </c>
      <c r="X60" s="69"/>
    </row>
    <row r="61" spans="1:24" s="63" customFormat="1" ht="30" customHeight="1" x14ac:dyDescent="0.2">
      <c r="A61" s="321"/>
      <c r="B61" s="311"/>
      <c r="D61" s="311"/>
      <c r="S61" s="193"/>
      <c r="V61" s="193"/>
      <c r="W61" s="193"/>
      <c r="X61" s="69"/>
    </row>
    <row r="62" spans="1:24" s="63" customFormat="1" ht="30" customHeight="1" x14ac:dyDescent="0.2">
      <c r="A62" s="321"/>
      <c r="B62" s="311"/>
      <c r="D62" s="311"/>
      <c r="X62" s="69"/>
    </row>
    <row r="63" spans="1:24" s="63" customFormat="1" ht="30" customHeight="1" x14ac:dyDescent="0.2">
      <c r="A63" s="321"/>
      <c r="B63" s="311"/>
      <c r="D63" s="311"/>
      <c r="X63" s="69"/>
    </row>
    <row r="64" spans="1:24" s="63" customFormat="1" x14ac:dyDescent="0.2">
      <c r="A64" s="321"/>
      <c r="B64" s="313"/>
      <c r="D64" s="311"/>
      <c r="X64" s="69"/>
    </row>
    <row r="65" spans="1:24" s="63" customFormat="1" x14ac:dyDescent="0.2">
      <c r="A65" s="321"/>
      <c r="B65" s="311"/>
      <c r="D65" s="311"/>
      <c r="X65" s="69"/>
    </row>
    <row r="66" spans="1:24" s="63" customFormat="1" x14ac:dyDescent="0.2">
      <c r="A66" s="321"/>
      <c r="B66" s="311"/>
      <c r="D66" s="311"/>
      <c r="X66" s="69"/>
    </row>
    <row r="67" spans="1:24" s="63" customFormat="1" ht="13.5" thickBot="1" x14ac:dyDescent="0.25">
      <c r="A67" s="321"/>
      <c r="B67" s="311"/>
      <c r="D67" s="311"/>
      <c r="J67" s="311"/>
      <c r="K67" s="311"/>
      <c r="L67" s="545" t="s">
        <v>208</v>
      </c>
      <c r="M67" s="545"/>
      <c r="N67" s="545"/>
      <c r="O67" s="545"/>
      <c r="P67" s="545"/>
      <c r="X67" s="69"/>
    </row>
    <row r="68" spans="1:24" s="63" customFormat="1" ht="16.5" thickTop="1" thickBot="1" x14ac:dyDescent="0.25">
      <c r="A68" s="311"/>
      <c r="B68" s="314"/>
      <c r="C68" s="29"/>
      <c r="D68" s="311"/>
      <c r="I68" s="565" t="s">
        <v>18</v>
      </c>
      <c r="J68" s="392" t="s">
        <v>89</v>
      </c>
      <c r="K68" s="393">
        <v>5</v>
      </c>
      <c r="L68" s="442">
        <f>K68*L73</f>
        <v>5</v>
      </c>
      <c r="M68" s="440">
        <v>10</v>
      </c>
      <c r="N68" s="439">
        <v>15</v>
      </c>
      <c r="O68" s="439">
        <v>20</v>
      </c>
      <c r="P68" s="439">
        <v>25</v>
      </c>
      <c r="Q68" s="72"/>
      <c r="S68" s="30"/>
      <c r="T68" s="31"/>
      <c r="U68" s="75"/>
      <c r="V68" s="77"/>
      <c r="W68" s="250"/>
      <c r="X68" s="69"/>
    </row>
    <row r="69" spans="1:24" s="63" customFormat="1" ht="16.5" customHeight="1" thickTop="1" thickBot="1" x14ac:dyDescent="0.25">
      <c r="A69" s="311"/>
      <c r="B69" s="314"/>
      <c r="C69" s="29"/>
      <c r="D69" s="311"/>
      <c r="I69" s="566"/>
      <c r="J69" s="392" t="s">
        <v>286</v>
      </c>
      <c r="K69" s="393">
        <v>4</v>
      </c>
      <c r="L69" s="442">
        <f>K69*L73</f>
        <v>4</v>
      </c>
      <c r="M69" s="441">
        <v>8</v>
      </c>
      <c r="N69" s="440">
        <v>12</v>
      </c>
      <c r="O69" s="439">
        <v>16</v>
      </c>
      <c r="P69" s="439">
        <v>20</v>
      </c>
      <c r="X69" s="69"/>
    </row>
    <row r="70" spans="1:24" s="63" customFormat="1" ht="16.5" customHeight="1" thickTop="1" thickBot="1" x14ac:dyDescent="0.25">
      <c r="A70" s="311"/>
      <c r="B70" s="314"/>
      <c r="C70" s="29"/>
      <c r="D70" s="311"/>
      <c r="I70" s="566"/>
      <c r="J70" s="392" t="s">
        <v>90</v>
      </c>
      <c r="K70" s="393">
        <v>3</v>
      </c>
      <c r="L70" s="442">
        <v>3</v>
      </c>
      <c r="M70" s="443">
        <v>6</v>
      </c>
      <c r="N70" s="441">
        <v>9</v>
      </c>
      <c r="O70" s="441">
        <v>12</v>
      </c>
      <c r="P70" s="439">
        <v>15</v>
      </c>
      <c r="X70" s="69"/>
    </row>
    <row r="71" spans="1:24" s="63" customFormat="1" ht="14.25" thickTop="1" thickBot="1" x14ac:dyDescent="0.25">
      <c r="A71" s="311"/>
      <c r="B71" s="314"/>
      <c r="C71" s="29"/>
      <c r="D71" s="311"/>
      <c r="I71" s="566"/>
      <c r="J71" s="392" t="s">
        <v>287</v>
      </c>
      <c r="K71" s="393">
        <v>2</v>
      </c>
      <c r="L71" s="445">
        <v>2</v>
      </c>
      <c r="M71" s="443">
        <v>4</v>
      </c>
      <c r="N71" s="443">
        <v>6</v>
      </c>
      <c r="O71" s="441">
        <v>8</v>
      </c>
      <c r="P71" s="441">
        <v>10</v>
      </c>
      <c r="X71" s="69"/>
    </row>
    <row r="72" spans="1:24" s="63" customFormat="1" ht="14.25" thickTop="1" thickBot="1" x14ac:dyDescent="0.25">
      <c r="A72" s="311"/>
      <c r="B72" s="314"/>
      <c r="C72" s="29"/>
      <c r="D72" s="311"/>
      <c r="I72" s="566"/>
      <c r="J72" s="392" t="s">
        <v>288</v>
      </c>
      <c r="K72" s="393">
        <v>1</v>
      </c>
      <c r="L72" s="445">
        <f>K72*L73</f>
        <v>1</v>
      </c>
      <c r="M72" s="445">
        <v>2</v>
      </c>
      <c r="N72" s="444">
        <v>3</v>
      </c>
      <c r="O72" s="442">
        <v>4</v>
      </c>
      <c r="P72" s="442">
        <v>5</v>
      </c>
      <c r="X72" s="69"/>
    </row>
    <row r="73" spans="1:24" s="63" customFormat="1" ht="17.25" customHeight="1" thickTop="1" thickBot="1" x14ac:dyDescent="0.25">
      <c r="A73" s="311"/>
      <c r="B73" s="314"/>
      <c r="C73" s="29"/>
      <c r="D73" s="311"/>
      <c r="J73" s="311"/>
      <c r="K73" s="311"/>
      <c r="L73" s="206">
        <v>1</v>
      </c>
      <c r="M73" s="206">
        <v>2</v>
      </c>
      <c r="N73" s="206">
        <v>3</v>
      </c>
      <c r="O73" s="206">
        <v>4</v>
      </c>
      <c r="P73" s="206">
        <v>5</v>
      </c>
      <c r="X73" s="69"/>
    </row>
    <row r="74" spans="1:24" s="63" customFormat="1" ht="29.25" customHeight="1" thickTop="1" thickBot="1" x14ac:dyDescent="0.25">
      <c r="A74" s="311"/>
      <c r="B74" s="314"/>
      <c r="C74" s="29"/>
      <c r="D74" s="311"/>
      <c r="J74" s="311"/>
      <c r="K74" s="311"/>
      <c r="L74" s="407" t="s">
        <v>260</v>
      </c>
      <c r="M74" s="408" t="s">
        <v>228</v>
      </c>
      <c r="N74" s="408" t="s">
        <v>229</v>
      </c>
      <c r="O74" s="408" t="s">
        <v>230</v>
      </c>
      <c r="P74" s="409" t="s">
        <v>231</v>
      </c>
      <c r="Q74" s="73"/>
      <c r="R74" s="29"/>
      <c r="X74" s="69"/>
    </row>
    <row r="75" spans="1:24" s="63" customFormat="1" ht="25.5" customHeight="1" thickTop="1" thickBot="1" x14ac:dyDescent="0.25">
      <c r="A75" s="311"/>
      <c r="B75" s="314"/>
      <c r="C75" s="29"/>
      <c r="D75" s="311"/>
      <c r="J75" s="311"/>
      <c r="K75" s="311"/>
      <c r="L75" s="406" t="s">
        <v>26</v>
      </c>
      <c r="M75" s="406" t="s">
        <v>83</v>
      </c>
      <c r="N75" s="406" t="s">
        <v>84</v>
      </c>
      <c r="O75" s="406" t="s">
        <v>85</v>
      </c>
      <c r="P75" s="406" t="s">
        <v>27</v>
      </c>
      <c r="Q75" s="73"/>
      <c r="R75" s="72"/>
      <c r="X75" s="69"/>
    </row>
    <row r="76" spans="1:24" s="63" customFormat="1" ht="16.5" customHeight="1" thickTop="1" x14ac:dyDescent="0.2">
      <c r="A76" s="311"/>
      <c r="B76" s="314"/>
      <c r="C76" s="29"/>
      <c r="D76" s="311"/>
      <c r="L76" s="546" t="s">
        <v>209</v>
      </c>
      <c r="M76" s="546"/>
      <c r="N76" s="546"/>
      <c r="O76" s="546"/>
      <c r="P76" s="547"/>
      <c r="Q76" s="73"/>
      <c r="R76" s="202"/>
      <c r="X76" s="69"/>
    </row>
    <row r="77" spans="1:24" s="63" customFormat="1" ht="16.5" customHeight="1" x14ac:dyDescent="0.2">
      <c r="A77" s="311"/>
      <c r="B77" s="314"/>
      <c r="C77" s="29"/>
      <c r="D77" s="311"/>
      <c r="L77" s="59"/>
      <c r="M77" s="59"/>
      <c r="N77" s="59"/>
      <c r="O77" s="59"/>
      <c r="P77" s="59"/>
      <c r="Q77" s="73"/>
      <c r="R77" s="203"/>
      <c r="X77" s="69"/>
    </row>
    <row r="78" spans="1:24" s="63" customFormat="1" ht="13.5" thickBot="1" x14ac:dyDescent="0.25">
      <c r="A78" s="311"/>
      <c r="B78" s="314"/>
      <c r="C78" s="29"/>
      <c r="D78" s="318"/>
      <c r="E78" s="86"/>
      <c r="F78" s="86"/>
      <c r="G78" s="86"/>
      <c r="H78" s="86"/>
      <c r="I78" s="86"/>
      <c r="J78" s="86"/>
      <c r="K78" s="59"/>
      <c r="L78" s="59"/>
      <c r="M78" s="59"/>
      <c r="N78" s="59"/>
      <c r="O78" s="76"/>
      <c r="P78" s="76"/>
      <c r="Q78" s="86"/>
      <c r="R78" s="86"/>
      <c r="X78" s="69"/>
    </row>
    <row r="79" spans="1:24" s="63" customFormat="1" ht="16.5" customHeight="1" x14ac:dyDescent="0.2">
      <c r="A79" s="311"/>
      <c r="B79" s="315"/>
      <c r="C79" s="243"/>
      <c r="D79" s="311"/>
      <c r="L79" s="562" t="s">
        <v>92</v>
      </c>
      <c r="M79" s="562"/>
      <c r="N79" s="562"/>
      <c r="O79" s="562"/>
      <c r="P79" s="562"/>
      <c r="X79" s="69"/>
    </row>
    <row r="80" spans="1:24" s="63" customFormat="1" ht="16.5" customHeight="1" x14ac:dyDescent="0.2">
      <c r="A80" s="311"/>
      <c r="B80" s="315"/>
      <c r="C80" s="243"/>
      <c r="D80" s="311"/>
      <c r="L80" s="558" t="s">
        <v>93</v>
      </c>
      <c r="M80" s="558"/>
      <c r="N80" s="558"/>
      <c r="O80" s="559" t="s">
        <v>94</v>
      </c>
      <c r="P80" s="559"/>
      <c r="X80" s="69"/>
    </row>
    <row r="81" spans="1:24" s="63" customFormat="1" ht="16.5" customHeight="1" x14ac:dyDescent="0.2">
      <c r="A81" s="311"/>
      <c r="B81" s="315"/>
      <c r="C81" s="243"/>
      <c r="D81" s="311"/>
      <c r="L81" s="560" t="s">
        <v>95</v>
      </c>
      <c r="M81" s="560"/>
      <c r="N81" s="560"/>
      <c r="O81" s="561" t="s">
        <v>294</v>
      </c>
      <c r="P81" s="561"/>
      <c r="X81" s="69"/>
    </row>
    <row r="82" spans="1:24" s="63" customFormat="1" ht="16.5" customHeight="1" x14ac:dyDescent="0.2">
      <c r="A82" s="311"/>
      <c r="B82" s="315"/>
      <c r="C82" s="243"/>
      <c r="D82" s="311"/>
      <c r="L82" s="556" t="s">
        <v>96</v>
      </c>
      <c r="M82" s="556"/>
      <c r="N82" s="556"/>
      <c r="O82" s="557" t="s">
        <v>293</v>
      </c>
      <c r="P82" s="557"/>
      <c r="X82" s="69"/>
    </row>
    <row r="83" spans="1:24" s="63" customFormat="1" ht="16.5" customHeight="1" x14ac:dyDescent="0.2">
      <c r="A83" s="311"/>
      <c r="B83" s="315"/>
      <c r="C83" s="243"/>
      <c r="D83" s="311"/>
      <c r="L83" s="563" t="s">
        <v>289</v>
      </c>
      <c r="M83" s="563"/>
      <c r="N83" s="563"/>
      <c r="O83" s="564" t="s">
        <v>292</v>
      </c>
      <c r="P83" s="564"/>
      <c r="X83" s="69"/>
    </row>
    <row r="84" spans="1:24" s="63" customFormat="1" ht="16.5" customHeight="1" x14ac:dyDescent="0.2">
      <c r="A84" s="311"/>
      <c r="B84" s="315"/>
      <c r="C84" s="243"/>
      <c r="D84" s="311"/>
      <c r="L84" s="554" t="s">
        <v>290</v>
      </c>
      <c r="M84" s="554"/>
      <c r="N84" s="554"/>
      <c r="O84" s="555" t="s">
        <v>291</v>
      </c>
      <c r="P84" s="555"/>
      <c r="X84" s="69"/>
    </row>
    <row r="85" spans="1:24" s="63" customFormat="1" x14ac:dyDescent="0.2">
      <c r="A85" s="311"/>
      <c r="B85" s="315"/>
      <c r="C85" s="243"/>
      <c r="D85" s="311"/>
      <c r="L85" s="80"/>
      <c r="M85" s="80"/>
      <c r="N85" s="80"/>
      <c r="O85" s="81"/>
      <c r="P85" s="80"/>
      <c r="X85" s="69"/>
    </row>
    <row r="86" spans="1:24" s="63" customFormat="1" x14ac:dyDescent="0.2">
      <c r="A86" s="311"/>
      <c r="B86" s="315"/>
      <c r="C86" s="243"/>
      <c r="D86" s="311"/>
      <c r="L86" s="80"/>
      <c r="M86" s="80"/>
      <c r="N86" s="80"/>
      <c r="O86" s="81"/>
      <c r="P86" s="80"/>
      <c r="Q86" s="64"/>
      <c r="R86" s="64"/>
      <c r="S86" s="64"/>
      <c r="T86" s="64"/>
      <c r="X86" s="69"/>
    </row>
    <row r="87" spans="1:24" s="63" customFormat="1" ht="13.5" thickBot="1" x14ac:dyDescent="0.25">
      <c r="A87" s="311"/>
      <c r="B87" s="316"/>
      <c r="C87" s="83"/>
      <c r="D87" s="319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208"/>
      <c r="R87" s="208"/>
      <c r="S87" s="208"/>
      <c r="T87" s="208"/>
      <c r="U87" s="83"/>
      <c r="V87" s="83"/>
      <c r="W87" s="83"/>
      <c r="X87" s="84"/>
    </row>
    <row r="88" spans="1:24" s="63" customFormat="1" ht="13.5" thickBot="1" x14ac:dyDescent="0.25">
      <c r="A88" s="311"/>
      <c r="B88" s="317"/>
      <c r="C88" s="59"/>
      <c r="D88" s="311"/>
      <c r="L88" s="86"/>
      <c r="M88" s="86"/>
      <c r="N88" s="86"/>
      <c r="O88" s="86"/>
      <c r="P88" s="86"/>
      <c r="Q88" s="64"/>
      <c r="R88" s="64"/>
      <c r="S88" s="64"/>
      <c r="T88" s="64"/>
      <c r="X88" s="87"/>
    </row>
    <row r="89" spans="1:24" s="63" customFormat="1" x14ac:dyDescent="0.2">
      <c r="A89" s="311"/>
      <c r="B89" s="311"/>
      <c r="D89" s="311"/>
      <c r="Q89" s="64"/>
      <c r="R89" s="64"/>
      <c r="S89" s="64"/>
      <c r="T89" s="64"/>
    </row>
    <row r="90" spans="1:24" s="63" customFormat="1" x14ac:dyDescent="0.2">
      <c r="A90" s="311"/>
      <c r="B90" s="311"/>
      <c r="D90" s="311"/>
      <c r="Q90" s="64"/>
      <c r="R90" s="64"/>
      <c r="S90" s="64"/>
      <c r="T90" s="64"/>
    </row>
    <row r="91" spans="1:24" s="63" customFormat="1" x14ac:dyDescent="0.2">
      <c r="A91" s="311"/>
      <c r="B91" s="311"/>
      <c r="D91" s="311"/>
      <c r="Q91" s="64"/>
      <c r="R91" s="64"/>
      <c r="S91" s="64"/>
      <c r="T91" s="64"/>
    </row>
    <row r="92" spans="1:24" s="63" customFormat="1" x14ac:dyDescent="0.2">
      <c r="A92" s="311"/>
      <c r="B92" s="311"/>
      <c r="D92" s="311"/>
      <c r="Q92" s="64"/>
      <c r="R92" s="64"/>
      <c r="S92" s="64"/>
      <c r="T92" s="64"/>
    </row>
    <row r="93" spans="1:24" s="63" customFormat="1" x14ac:dyDescent="0.2">
      <c r="A93" s="311"/>
      <c r="B93" s="311"/>
      <c r="D93" s="311"/>
      <c r="Q93" s="64"/>
      <c r="R93" s="64"/>
      <c r="S93" s="64"/>
      <c r="T93" s="64"/>
    </row>
    <row r="94" spans="1:24" s="63" customFormat="1" x14ac:dyDescent="0.2">
      <c r="A94" s="311"/>
      <c r="B94" s="311"/>
      <c r="D94" s="311"/>
      <c r="Q94" s="64"/>
      <c r="R94" s="64"/>
      <c r="S94" s="64"/>
      <c r="T94" s="64"/>
    </row>
    <row r="95" spans="1:24" s="63" customFormat="1" x14ac:dyDescent="0.2">
      <c r="A95" s="311"/>
      <c r="B95" s="311"/>
      <c r="D95" s="311"/>
      <c r="Q95" s="64"/>
      <c r="R95" s="64"/>
      <c r="S95" s="64"/>
      <c r="T95" s="64"/>
    </row>
  </sheetData>
  <sheetProtection formatColumns="0" formatRows="0"/>
  <mergeCells count="97">
    <mergeCell ref="B12:X12"/>
    <mergeCell ref="B14:S14"/>
    <mergeCell ref="V15:W17"/>
    <mergeCell ref="V18:V21"/>
    <mergeCell ref="W18:W21"/>
    <mergeCell ref="H17:H18"/>
    <mergeCell ref="I17:I18"/>
    <mergeCell ref="D15:J15"/>
    <mergeCell ref="E16:I16"/>
    <mergeCell ref="J16:J21"/>
    <mergeCell ref="E17:E18"/>
    <mergeCell ref="F17:F18"/>
    <mergeCell ref="G17:G18"/>
    <mergeCell ref="R16:S18"/>
    <mergeCell ref="S19:S21"/>
    <mergeCell ref="L20:Q21"/>
    <mergeCell ref="L7:T7"/>
    <mergeCell ref="L8:T8"/>
    <mergeCell ref="L9:T9"/>
    <mergeCell ref="L10:T10"/>
    <mergeCell ref="L4:T4"/>
    <mergeCell ref="L5:T5"/>
    <mergeCell ref="L6:T6"/>
    <mergeCell ref="A14:A21"/>
    <mergeCell ref="B16:B18"/>
    <mergeCell ref="B19:B21"/>
    <mergeCell ref="A22:A24"/>
    <mergeCell ref="A25:A27"/>
    <mergeCell ref="A49:A51"/>
    <mergeCell ref="E29:I29"/>
    <mergeCell ref="E30:I30"/>
    <mergeCell ref="E36:I36"/>
    <mergeCell ref="E37:I37"/>
    <mergeCell ref="E38:I38"/>
    <mergeCell ref="E39:I39"/>
    <mergeCell ref="E40:I40"/>
    <mergeCell ref="E31:I31"/>
    <mergeCell ref="E32:I32"/>
    <mergeCell ref="E33:I33"/>
    <mergeCell ref="E34:I34"/>
    <mergeCell ref="A31:A33"/>
    <mergeCell ref="A40:A42"/>
    <mergeCell ref="A43:A45"/>
    <mergeCell ref="A28:A30"/>
    <mergeCell ref="E28:I28"/>
    <mergeCell ref="L17:P17"/>
    <mergeCell ref="L16:Q16"/>
    <mergeCell ref="L15:S15"/>
    <mergeCell ref="D16:D20"/>
    <mergeCell ref="E60:I60"/>
    <mergeCell ref="A52:A54"/>
    <mergeCell ref="A34:A36"/>
    <mergeCell ref="A37:A39"/>
    <mergeCell ref="R19:R21"/>
    <mergeCell ref="A46:A48"/>
    <mergeCell ref="E41:I41"/>
    <mergeCell ref="E42:I42"/>
    <mergeCell ref="E43:I43"/>
    <mergeCell ref="E44:I44"/>
    <mergeCell ref="E22:I22"/>
    <mergeCell ref="E23:I23"/>
    <mergeCell ref="E24:I24"/>
    <mergeCell ref="E25:I25"/>
    <mergeCell ref="E26:I26"/>
    <mergeCell ref="E27:I27"/>
    <mergeCell ref="E58:I58"/>
    <mergeCell ref="A55:A57"/>
    <mergeCell ref="A58:A60"/>
    <mergeCell ref="L84:N84"/>
    <mergeCell ref="O84:P84"/>
    <mergeCell ref="L82:N82"/>
    <mergeCell ref="O82:P82"/>
    <mergeCell ref="L80:N80"/>
    <mergeCell ref="O80:P80"/>
    <mergeCell ref="L81:N81"/>
    <mergeCell ref="O81:P81"/>
    <mergeCell ref="L79:P79"/>
    <mergeCell ref="L83:N83"/>
    <mergeCell ref="O83:P83"/>
    <mergeCell ref="I68:I72"/>
    <mergeCell ref="E59:I59"/>
    <mergeCell ref="E35:I35"/>
    <mergeCell ref="L67:P67"/>
    <mergeCell ref="L76:P76"/>
    <mergeCell ref="E45:I45"/>
    <mergeCell ref="E46:I46"/>
    <mergeCell ref="E47:I47"/>
    <mergeCell ref="E48:I48"/>
    <mergeCell ref="E49:I49"/>
    <mergeCell ref="E50:I50"/>
    <mergeCell ref="E51:I51"/>
    <mergeCell ref="E52:I52"/>
    <mergeCell ref="E53:I53"/>
    <mergeCell ref="E54:I54"/>
    <mergeCell ref="E55:I55"/>
    <mergeCell ref="E56:I56"/>
    <mergeCell ref="E57:I57"/>
  </mergeCells>
  <conditionalFormatting sqref="W22:W60">
    <cfRule type="cellIs" dxfId="11" priority="41" operator="equal">
      <formula>"Risco Crítico"</formula>
    </cfRule>
    <cfRule type="cellIs" dxfId="10" priority="42" operator="equal">
      <formula>"Risco Alto"</formula>
    </cfRule>
    <cfRule type="cellIs" dxfId="9" priority="43" operator="equal">
      <formula>"Risco Médio"</formula>
    </cfRule>
    <cfRule type="cellIs" dxfId="8" priority="44" operator="equal">
      <formula>"Risco Baixo"</formula>
    </cfRule>
  </conditionalFormatting>
  <dataValidations count="2">
    <dataValidation type="whole" allowBlank="1" showInputMessage="1" showErrorMessage="1" sqref="D22:D60">
      <formula1>1</formula1>
      <formula2>5</formula2>
    </dataValidation>
    <dataValidation type="whole" allowBlank="1" showInputMessage="1" showErrorMessage="1" sqref="L22:R60">
      <formula1>0</formula1>
      <formula2>5</formula2>
    </dataValidation>
  </dataValidations>
  <pageMargins left="0.51181102362204722" right="0.51181102362204722" top="0.78740157480314965" bottom="0.78740157480314965" header="0.31496062992125984" footer="0.31496062992125984"/>
  <pageSetup paperSize="9" scale="165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HT95"/>
  <sheetViews>
    <sheetView zoomScale="91" zoomScaleNormal="91" workbookViewId="0">
      <selection activeCell="V73" sqref="V73"/>
    </sheetView>
  </sheetViews>
  <sheetFormatPr defaultColWidth="9.140625" defaultRowHeight="12.75" x14ac:dyDescent="0.2"/>
  <cols>
    <col min="1" max="1" width="33.5703125" style="63" customWidth="1"/>
    <col min="2" max="2" width="51.85546875" style="63" customWidth="1"/>
    <col min="3" max="3" width="3" style="63" customWidth="1"/>
    <col min="4" max="4" width="10.85546875" style="311" customWidth="1"/>
    <col min="5" max="9" width="13" style="63" customWidth="1"/>
    <col min="10" max="10" width="13.85546875" style="311" customWidth="1"/>
    <col min="11" max="11" width="3.85546875" style="63" customWidth="1"/>
    <col min="12" max="17" width="13" style="63" customWidth="1"/>
    <col min="18" max="18" width="11.7109375" style="64" hidden="1" customWidth="1"/>
    <col min="19" max="19" width="9.28515625" style="63" customWidth="1"/>
    <col min="20" max="20" width="4" style="63" customWidth="1"/>
    <col min="21" max="21" width="3" style="63" customWidth="1"/>
    <col min="22" max="22" width="15.7109375" style="63" customWidth="1"/>
    <col min="23" max="23" width="20.140625" style="63" customWidth="1"/>
    <col min="24" max="16384" width="9.140625" style="63"/>
  </cols>
  <sheetData>
    <row r="1" spans="1:228" s="64" customFormat="1" ht="23.25" customHeight="1" thickBot="1" x14ac:dyDescent="0.25">
      <c r="A1" s="657" t="s">
        <v>122</v>
      </c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9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</row>
    <row r="2" spans="1:228" s="60" customFormat="1" ht="16.5" hidden="1" thickBot="1" x14ac:dyDescent="0.25">
      <c r="A2" s="180" t="s">
        <v>28</v>
      </c>
      <c r="B2" s="671">
        <f>'Ambiente e Fixação de Objetivos'!B3</f>
        <v>0</v>
      </c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3"/>
      <c r="P2" s="176"/>
      <c r="Q2" s="177"/>
      <c r="R2" s="155"/>
      <c r="S2" s="95"/>
      <c r="T2" s="95"/>
      <c r="U2" s="96"/>
      <c r="V2" s="96"/>
      <c r="W2" s="96"/>
      <c r="X2" s="97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</row>
    <row r="3" spans="1:228" s="60" customFormat="1" ht="17.25" hidden="1" thickTop="1" thickBot="1" x14ac:dyDescent="0.25">
      <c r="A3" s="181" t="s">
        <v>29</v>
      </c>
      <c r="B3" s="674">
        <f>'Ambiente e Fixação de Objetivos'!B4</f>
        <v>0</v>
      </c>
      <c r="C3" s="675"/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182"/>
      <c r="P3" s="178"/>
      <c r="Q3" s="179"/>
      <c r="R3" s="204"/>
      <c r="S3" s="88"/>
      <c r="T3" s="88"/>
      <c r="U3" s="90"/>
      <c r="V3" s="90"/>
      <c r="W3" s="90"/>
      <c r="X3" s="91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</row>
    <row r="4" spans="1:228" s="60" customFormat="1" ht="17.25" hidden="1" thickTop="1" thickBot="1" x14ac:dyDescent="0.25">
      <c r="A4" s="180" t="s">
        <v>30</v>
      </c>
      <c r="B4" s="676">
        <f>'Ambiente e Fixação de Objetivos'!B19</f>
        <v>0</v>
      </c>
      <c r="C4" s="677"/>
      <c r="D4" s="677"/>
      <c r="E4" s="677"/>
      <c r="F4" s="677"/>
      <c r="G4" s="677"/>
      <c r="H4" s="677"/>
      <c r="I4" s="677"/>
      <c r="J4" s="677"/>
      <c r="K4" s="677"/>
      <c r="L4" s="677"/>
      <c r="M4" s="677"/>
      <c r="N4" s="677"/>
      <c r="O4" s="678"/>
      <c r="P4" s="178"/>
      <c r="Q4" s="179"/>
      <c r="R4" s="205"/>
      <c r="S4" s="88"/>
      <c r="T4" s="88"/>
      <c r="U4" s="90"/>
      <c r="V4" s="90"/>
      <c r="W4" s="90"/>
      <c r="X4" s="91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</row>
    <row r="5" spans="1:228" s="60" customFormat="1" ht="17.25" hidden="1" thickTop="1" thickBot="1" x14ac:dyDescent="0.25">
      <c r="A5" s="181" t="s">
        <v>0</v>
      </c>
      <c r="B5" s="674">
        <f>'Ambiente e Fixação de Objetivos'!B20</f>
        <v>0</v>
      </c>
      <c r="C5" s="675"/>
      <c r="D5" s="675"/>
      <c r="E5" s="675"/>
      <c r="F5" s="675"/>
      <c r="G5" s="675"/>
      <c r="H5" s="675"/>
      <c r="I5" s="675"/>
      <c r="J5" s="675"/>
      <c r="K5" s="675"/>
      <c r="L5" s="675"/>
      <c r="M5" s="675"/>
      <c r="N5" s="675"/>
      <c r="O5" s="679"/>
      <c r="P5" s="178"/>
      <c r="Q5" s="179"/>
      <c r="R5" s="205"/>
      <c r="S5" s="88"/>
      <c r="T5" s="88"/>
      <c r="U5" s="90"/>
      <c r="V5" s="90"/>
      <c r="W5" s="90"/>
      <c r="X5" s="91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</row>
    <row r="6" spans="1:228" s="60" customFormat="1" ht="17.25" hidden="1" thickTop="1" thickBot="1" x14ac:dyDescent="0.25">
      <c r="A6" s="180" t="s">
        <v>8</v>
      </c>
      <c r="B6" s="676" t="str">
        <f>'Cálculo do Risco Inerente'!L6</f>
        <v>xxx</v>
      </c>
      <c r="C6" s="677"/>
      <c r="D6" s="677"/>
      <c r="E6" s="677"/>
      <c r="F6" s="677"/>
      <c r="G6" s="677"/>
      <c r="H6" s="677"/>
      <c r="I6" s="677"/>
      <c r="J6" s="677"/>
      <c r="K6" s="677"/>
      <c r="L6" s="677"/>
      <c r="M6" s="677"/>
      <c r="N6" s="677"/>
      <c r="O6" s="678"/>
      <c r="P6" s="178"/>
      <c r="Q6" s="179"/>
      <c r="R6" s="205"/>
      <c r="S6" s="88"/>
      <c r="T6" s="88"/>
      <c r="U6" s="90"/>
      <c r="V6" s="90"/>
      <c r="W6" s="90"/>
      <c r="X6" s="91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</row>
    <row r="7" spans="1:228" s="60" customFormat="1" ht="21.75" hidden="1" thickTop="1" thickBot="1" x14ac:dyDescent="0.25">
      <c r="A7" s="181" t="s">
        <v>62</v>
      </c>
      <c r="B7" s="674">
        <f>'Ambiente e Fixação de Objetivos'!B21</f>
        <v>0</v>
      </c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679"/>
      <c r="P7" s="178"/>
      <c r="Q7" s="179"/>
      <c r="R7" s="205"/>
      <c r="S7" s="88"/>
      <c r="T7" s="88"/>
      <c r="U7" s="89"/>
      <c r="V7" s="90"/>
      <c r="W7" s="90"/>
      <c r="X7" s="91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</row>
    <row r="8" spans="1:228" s="60" customFormat="1" ht="21.75" hidden="1" thickTop="1" thickBot="1" x14ac:dyDescent="0.25">
      <c r="A8" s="180" t="s">
        <v>63</v>
      </c>
      <c r="B8" s="676" t="str">
        <f>'Mapa de Riscos'!D9</f>
        <v>xxx1</v>
      </c>
      <c r="C8" s="677"/>
      <c r="D8" s="677"/>
      <c r="E8" s="677"/>
      <c r="F8" s="677"/>
      <c r="G8" s="677"/>
      <c r="H8" s="677"/>
      <c r="I8" s="677"/>
      <c r="J8" s="677"/>
      <c r="K8" s="677"/>
      <c r="L8" s="677"/>
      <c r="M8" s="677"/>
      <c r="N8" s="677"/>
      <c r="O8" s="678"/>
      <c r="P8" s="178"/>
      <c r="Q8" s="179"/>
      <c r="R8" s="205"/>
      <c r="S8" s="88"/>
      <c r="T8" s="88"/>
      <c r="U8" s="89"/>
      <c r="V8" s="90"/>
      <c r="W8" s="90"/>
      <c r="X8" s="91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</row>
    <row r="9" spans="1:228" s="60" customFormat="1" ht="21.75" hidden="1" thickTop="1" thickBot="1" x14ac:dyDescent="0.25">
      <c r="A9" s="183" t="s">
        <v>5</v>
      </c>
      <c r="B9" s="628" t="str">
        <f>'Mapa de Riscos'!D10</f>
        <v>xx2</v>
      </c>
      <c r="C9" s="629"/>
      <c r="D9" s="629"/>
      <c r="E9" s="629"/>
      <c r="F9" s="629"/>
      <c r="G9" s="629"/>
      <c r="H9" s="629"/>
      <c r="I9" s="629"/>
      <c r="J9" s="629"/>
      <c r="K9" s="629"/>
      <c r="L9" s="629"/>
      <c r="M9" s="629"/>
      <c r="N9" s="629"/>
      <c r="O9" s="630"/>
      <c r="P9" s="173"/>
      <c r="Q9" s="174"/>
      <c r="R9" s="174"/>
      <c r="S9" s="175"/>
      <c r="T9" s="88"/>
      <c r="U9" s="89"/>
      <c r="V9" s="90"/>
      <c r="W9" s="90"/>
      <c r="X9" s="91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</row>
    <row r="10" spans="1:228" s="60" customFormat="1" ht="21.75" hidden="1" thickTop="1" thickBot="1" x14ac:dyDescent="0.25">
      <c r="D10" s="89"/>
      <c r="E10" s="89"/>
      <c r="F10" s="89"/>
      <c r="G10" s="89"/>
      <c r="H10" s="89"/>
      <c r="I10" s="89"/>
      <c r="J10" s="89"/>
      <c r="S10" s="95"/>
      <c r="T10" s="88"/>
      <c r="U10" s="89"/>
      <c r="V10" s="90"/>
      <c r="W10" s="90"/>
      <c r="X10" s="91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</row>
    <row r="11" spans="1:228" s="60" customFormat="1" ht="21.75" hidden="1" customHeight="1" thickTop="1" thickBot="1" x14ac:dyDescent="0.25">
      <c r="A11" s="172" t="s">
        <v>64</v>
      </c>
      <c r="B11" s="631">
        <f>'Mapa de Riscos'!C10</f>
        <v>0</v>
      </c>
      <c r="C11" s="632"/>
      <c r="D11" s="632"/>
      <c r="E11" s="632"/>
      <c r="F11" s="632"/>
      <c r="G11" s="632"/>
      <c r="H11" s="632"/>
      <c r="I11" s="632"/>
      <c r="J11" s="632"/>
      <c r="K11" s="632"/>
      <c r="L11" s="632"/>
      <c r="M11" s="632"/>
      <c r="N11" s="632"/>
      <c r="O11" s="633"/>
      <c r="P11" s="171"/>
      <c r="Q11" s="171"/>
      <c r="R11" s="59"/>
      <c r="S11" s="134"/>
      <c r="T11" s="134"/>
      <c r="U11" s="135"/>
      <c r="V11" s="136"/>
      <c r="W11" s="136"/>
      <c r="X11" s="137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</row>
    <row r="12" spans="1:228" s="60" customFormat="1" ht="21.75" hidden="1" thickTop="1" thickBot="1" x14ac:dyDescent="0.25">
      <c r="A12" s="132"/>
      <c r="B12" s="133"/>
      <c r="C12" s="133"/>
      <c r="D12" s="135"/>
      <c r="E12" s="135"/>
      <c r="F12" s="135"/>
      <c r="G12" s="135"/>
      <c r="H12" s="135"/>
      <c r="I12" s="135"/>
      <c r="J12" s="135"/>
      <c r="K12" s="133"/>
      <c r="L12" s="134"/>
      <c r="M12" s="134"/>
      <c r="N12" s="134"/>
      <c r="O12" s="134"/>
      <c r="P12" s="134"/>
      <c r="Q12" s="134"/>
      <c r="R12" s="134"/>
      <c r="S12" s="134"/>
      <c r="T12" s="134"/>
      <c r="U12" s="135"/>
      <c r="V12" s="136"/>
      <c r="W12" s="136"/>
      <c r="X12" s="137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</row>
    <row r="13" spans="1:228" s="59" customFormat="1" ht="9.75" customHeight="1" thickTop="1" thickBot="1" x14ac:dyDescent="0.25">
      <c r="A13" s="94"/>
      <c r="B13" s="92"/>
      <c r="C13" s="92"/>
      <c r="D13" s="372"/>
      <c r="E13" s="92"/>
      <c r="F13" s="92"/>
      <c r="G13" s="92"/>
      <c r="H13" s="92"/>
      <c r="I13" s="92"/>
      <c r="J13" s="372"/>
      <c r="K13" s="92"/>
      <c r="L13" s="92"/>
      <c r="M13" s="92"/>
      <c r="N13" s="92"/>
      <c r="O13" s="92"/>
      <c r="P13" s="92"/>
      <c r="Q13" s="92"/>
      <c r="R13" s="63"/>
      <c r="S13" s="92"/>
      <c r="T13" s="92"/>
      <c r="U13" s="92"/>
      <c r="V13" s="92"/>
      <c r="W13" s="92"/>
      <c r="X13" s="93"/>
    </row>
    <row r="14" spans="1:228" s="64" customFormat="1" ht="8.25" customHeight="1" thickTop="1" thickBot="1" x14ac:dyDescent="0.25">
      <c r="A14" s="581" t="s">
        <v>126</v>
      </c>
      <c r="B14" s="654"/>
      <c r="C14" s="654"/>
      <c r="D14" s="654"/>
      <c r="E14" s="654"/>
      <c r="F14" s="654"/>
      <c r="G14" s="654"/>
      <c r="H14" s="654"/>
      <c r="I14" s="654"/>
      <c r="J14" s="654"/>
      <c r="K14" s="654"/>
      <c r="L14" s="654"/>
      <c r="M14" s="654"/>
      <c r="N14" s="654"/>
      <c r="O14" s="654"/>
      <c r="P14" s="654"/>
      <c r="Q14" s="654"/>
      <c r="R14" s="654"/>
      <c r="S14" s="654"/>
      <c r="T14" s="149"/>
      <c r="U14" s="149"/>
      <c r="V14" s="161"/>
      <c r="W14" s="149"/>
      <c r="X14" s="67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</row>
    <row r="15" spans="1:228" s="64" customFormat="1" ht="38.25" customHeight="1" thickBot="1" x14ac:dyDescent="0.25">
      <c r="A15" s="652"/>
      <c r="C15" s="63"/>
      <c r="D15" s="634" t="s">
        <v>120</v>
      </c>
      <c r="E15" s="577"/>
      <c r="F15" s="577"/>
      <c r="G15" s="577"/>
      <c r="H15" s="577"/>
      <c r="I15" s="577"/>
      <c r="J15" s="577"/>
      <c r="K15" s="162"/>
      <c r="L15" s="634" t="s">
        <v>71</v>
      </c>
      <c r="M15" s="577"/>
      <c r="N15" s="577"/>
      <c r="O15" s="577"/>
      <c r="P15" s="577"/>
      <c r="Q15" s="577"/>
      <c r="R15" s="577"/>
      <c r="S15" s="578"/>
      <c r="T15" s="162"/>
      <c r="U15" s="162"/>
      <c r="V15" s="594" t="s">
        <v>19</v>
      </c>
      <c r="W15" s="595"/>
      <c r="X15" s="106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</row>
    <row r="16" spans="1:228" s="64" customFormat="1" ht="18.75" customHeight="1" thickBot="1" x14ac:dyDescent="0.25">
      <c r="A16" s="652"/>
      <c r="B16" s="646" t="s">
        <v>72</v>
      </c>
      <c r="C16" s="261"/>
      <c r="D16" s="579" t="s">
        <v>75</v>
      </c>
      <c r="E16" s="608" t="s">
        <v>121</v>
      </c>
      <c r="F16" s="608"/>
      <c r="G16" s="608"/>
      <c r="H16" s="608"/>
      <c r="I16" s="608"/>
      <c r="J16" s="609" t="s">
        <v>74</v>
      </c>
      <c r="K16" s="259"/>
      <c r="L16" s="627" t="s">
        <v>73</v>
      </c>
      <c r="M16" s="575"/>
      <c r="N16" s="575"/>
      <c r="O16" s="575"/>
      <c r="P16" s="575"/>
      <c r="Q16" s="576"/>
      <c r="R16" s="613" t="s">
        <v>74</v>
      </c>
      <c r="S16" s="614"/>
      <c r="T16" s="150"/>
      <c r="U16" s="150"/>
      <c r="V16" s="596"/>
      <c r="W16" s="597"/>
      <c r="X16" s="69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</row>
    <row r="17" spans="1:228" ht="34.5" customHeight="1" thickTop="1" thickBot="1" x14ac:dyDescent="0.25">
      <c r="A17" s="652"/>
      <c r="B17" s="647"/>
      <c r="C17" s="262"/>
      <c r="D17" s="580"/>
      <c r="E17" s="611" t="s">
        <v>78</v>
      </c>
      <c r="F17" s="604" t="s">
        <v>281</v>
      </c>
      <c r="G17" s="604" t="s">
        <v>282</v>
      </c>
      <c r="H17" s="604" t="s">
        <v>161</v>
      </c>
      <c r="I17" s="606" t="s">
        <v>160</v>
      </c>
      <c r="J17" s="571"/>
      <c r="K17" s="260"/>
      <c r="L17" s="642" t="s">
        <v>76</v>
      </c>
      <c r="M17" s="573"/>
      <c r="N17" s="573"/>
      <c r="O17" s="573"/>
      <c r="P17" s="574"/>
      <c r="Q17" s="368" t="s">
        <v>77</v>
      </c>
      <c r="R17" s="615"/>
      <c r="S17" s="616"/>
      <c r="T17" s="151"/>
      <c r="U17" s="151"/>
      <c r="V17" s="598"/>
      <c r="W17" s="599"/>
      <c r="X17" s="69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</row>
    <row r="18" spans="1:228" ht="103.5" customHeight="1" thickTop="1" thickBot="1" x14ac:dyDescent="0.25">
      <c r="A18" s="652"/>
      <c r="B18" s="647"/>
      <c r="C18" s="262"/>
      <c r="D18" s="580"/>
      <c r="E18" s="612"/>
      <c r="F18" s="605"/>
      <c r="G18" s="605"/>
      <c r="H18" s="605"/>
      <c r="I18" s="607"/>
      <c r="J18" s="571"/>
      <c r="K18" s="262"/>
      <c r="L18" s="369" t="s">
        <v>79</v>
      </c>
      <c r="M18" s="370" t="s">
        <v>24</v>
      </c>
      <c r="N18" s="370" t="s">
        <v>25</v>
      </c>
      <c r="O18" s="370" t="s">
        <v>80</v>
      </c>
      <c r="P18" s="370" t="s">
        <v>81</v>
      </c>
      <c r="Q18" s="371" t="s">
        <v>82</v>
      </c>
      <c r="R18" s="640"/>
      <c r="S18" s="641"/>
      <c r="T18" s="151"/>
      <c r="U18" s="151"/>
      <c r="V18" s="667" t="s">
        <v>256</v>
      </c>
      <c r="W18" s="669" t="s">
        <v>33</v>
      </c>
      <c r="X18" s="69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</row>
    <row r="19" spans="1:228" ht="21.95" customHeight="1" thickTop="1" x14ac:dyDescent="0.2">
      <c r="A19" s="652"/>
      <c r="B19" s="648" t="s">
        <v>123</v>
      </c>
      <c r="C19" s="253"/>
      <c r="D19" s="580"/>
      <c r="E19" s="389" t="s">
        <v>26</v>
      </c>
      <c r="F19" s="389" t="s">
        <v>83</v>
      </c>
      <c r="G19" s="389" t="s">
        <v>84</v>
      </c>
      <c r="H19" s="389" t="s">
        <v>85</v>
      </c>
      <c r="I19" s="389" t="s">
        <v>27</v>
      </c>
      <c r="J19" s="571"/>
      <c r="K19" s="263"/>
      <c r="L19" s="391">
        <v>0.15</v>
      </c>
      <c r="M19" s="391">
        <v>0.17</v>
      </c>
      <c r="N19" s="391">
        <v>0.12</v>
      </c>
      <c r="O19" s="391">
        <v>0.18</v>
      </c>
      <c r="P19" s="391">
        <v>0.13</v>
      </c>
      <c r="Q19" s="391">
        <v>0.25</v>
      </c>
      <c r="R19" s="639"/>
      <c r="S19" s="639">
        <f>SUM(L19:Q19)</f>
        <v>1</v>
      </c>
      <c r="T19" s="152"/>
      <c r="U19" s="152"/>
      <c r="V19" s="668"/>
      <c r="W19" s="670"/>
      <c r="X19" s="69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</row>
    <row r="20" spans="1:228" ht="14.25" customHeight="1" x14ac:dyDescent="0.2">
      <c r="A20" s="652"/>
      <c r="B20" s="649"/>
      <c r="C20" s="253"/>
      <c r="D20" s="580"/>
      <c r="E20" s="390">
        <v>1</v>
      </c>
      <c r="F20" s="390">
        <v>2</v>
      </c>
      <c r="G20" s="390">
        <v>3</v>
      </c>
      <c r="H20" s="390">
        <v>4</v>
      </c>
      <c r="I20" s="390">
        <v>5</v>
      </c>
      <c r="J20" s="571"/>
      <c r="K20" s="263"/>
      <c r="L20" s="620" t="s">
        <v>86</v>
      </c>
      <c r="M20" s="620"/>
      <c r="N20" s="620"/>
      <c r="O20" s="620"/>
      <c r="P20" s="620"/>
      <c r="Q20" s="621"/>
      <c r="R20" s="571"/>
      <c r="S20" s="571"/>
      <c r="T20" s="152"/>
      <c r="U20" s="152"/>
      <c r="V20" s="668"/>
      <c r="W20" s="670"/>
      <c r="X20" s="69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</row>
    <row r="21" spans="1:228" ht="13.5" customHeight="1" thickBot="1" x14ac:dyDescent="0.25">
      <c r="A21" s="653"/>
      <c r="B21" s="649"/>
      <c r="C21" s="253"/>
      <c r="D21" s="378"/>
      <c r="E21" s="390" t="s">
        <v>227</v>
      </c>
      <c r="F21" s="390" t="s">
        <v>228</v>
      </c>
      <c r="G21" s="390" t="s">
        <v>229</v>
      </c>
      <c r="H21" s="390" t="s">
        <v>230</v>
      </c>
      <c r="I21" s="390" t="s">
        <v>235</v>
      </c>
      <c r="J21" s="635"/>
      <c r="K21" s="263"/>
      <c r="L21" s="623"/>
      <c r="M21" s="623"/>
      <c r="N21" s="623"/>
      <c r="O21" s="623"/>
      <c r="P21" s="623"/>
      <c r="Q21" s="624"/>
      <c r="R21" s="572"/>
      <c r="S21" s="572"/>
      <c r="T21" s="152"/>
      <c r="U21" s="152"/>
      <c r="V21" s="668"/>
      <c r="W21" s="670"/>
      <c r="X21" s="69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</row>
    <row r="22" spans="1:228" ht="20.100000000000001" customHeight="1" thickTop="1" thickBot="1" x14ac:dyDescent="0.25">
      <c r="A22" s="636" t="str">
        <f>INDEX('Mapa de Riscos'!B22:B$48,ROWS('Mapa de Riscos'!B22))</f>
        <v>Subprocesso/ Atividade 1</v>
      </c>
      <c r="B22" s="394" t="str">
        <f>'Mapa de Riscos'!C22</f>
        <v xml:space="preserve">Evento 1 </v>
      </c>
      <c r="C22" s="254"/>
      <c r="D22" s="379">
        <v>1</v>
      </c>
      <c r="E22" s="542" t="str">
        <f>IF(D22&gt;5,"Nota inválida",HLOOKUP(D22,E20:I21,2,0))</f>
        <v>Muito baixa</v>
      </c>
      <c r="F22" s="543" t="str">
        <f>IF(E22&gt;5,"Nota inválida",HLOOKUP(E22,#REF!,2,0))</f>
        <v>Nota inválida</v>
      </c>
      <c r="G22" s="543" t="str">
        <f>IF(F22&gt;5,"Nota inválida",HLOOKUP(F22,#REF!,2,0))</f>
        <v>Nota inválida</v>
      </c>
      <c r="H22" s="543" t="str">
        <f>IF(G22&gt;5,"Nota inválida",HLOOKUP(G22,#REF!,2,0))</f>
        <v>Nota inválida</v>
      </c>
      <c r="I22" s="544" t="str">
        <f>IF(H22&gt;5,"Nota inválida",HLOOKUP(H22,#REF!,2,0))</f>
        <v>Nota inválida</v>
      </c>
      <c r="J22" s="381">
        <f>IF(D22&gt;5,"-",IF(D22&lt;1,"-",D22))</f>
        <v>1</v>
      </c>
      <c r="K22" s="264"/>
      <c r="L22" s="322">
        <v>0</v>
      </c>
      <c r="M22" s="322">
        <v>0</v>
      </c>
      <c r="N22" s="322">
        <v>0</v>
      </c>
      <c r="O22" s="322">
        <v>0</v>
      </c>
      <c r="P22" s="322">
        <v>0</v>
      </c>
      <c r="Q22" s="322">
        <v>0</v>
      </c>
      <c r="R22" s="384">
        <f>IFERROR(((L22*$L$19)+(M22*$M$19)+(N22*$N$19)+(O22*$O$19)+(P22*$P$19)+(Q22*$Q$19))/((IF(L22=0,0,$L$19)+(IF(M22=0,0,$M$19))+(IF(N22=0,0,$N$19))+(IF(O22=0,0,$O$19))+(IF(P22=0,0,$P$19))+(IF(Q22=0,0,$Q$19)))),0)</f>
        <v>0</v>
      </c>
      <c r="S22" s="385">
        <f>ROUND(IFERROR(((L22*$L$19)+(M22*$M$19)+(N22*$N$19)+(O22*$O$19)+(P22*$P$19)+(Q22*$Q$19))/((IF(L22=0,0,$L$19)+(IF(M22=0,0,$M$19))+(IF(N22=0,0,$N$19))+(IF(O22=0,0,$O$19))+(IF(P22=0,0,$P$19))+(IF(Q22=0,0,$Q$19)))),0),0)</f>
        <v>0</v>
      </c>
      <c r="T22" s="27"/>
      <c r="U22" s="27"/>
      <c r="V22" s="388">
        <f>J22*S22</f>
        <v>0</v>
      </c>
      <c r="W22" s="153" t="str">
        <f>IF(V22&lt;3,"Risco Baixo",IF(V22&lt;8,"Risco Médio",IF(V22&lt;15,"Risco Alto","Risco Crítico")))</f>
        <v>Risco Baixo</v>
      </c>
      <c r="X22" s="71"/>
      <c r="Y22" s="25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</row>
    <row r="23" spans="1:228" ht="20.100000000000001" customHeight="1" thickTop="1" thickBot="1" x14ac:dyDescent="0.25">
      <c r="A23" s="637"/>
      <c r="B23" s="394" t="str">
        <f>'Mapa de Riscos'!C23</f>
        <v xml:space="preserve">Evento 2 </v>
      </c>
      <c r="C23" s="254"/>
      <c r="D23" s="379">
        <v>1</v>
      </c>
      <c r="E23" s="542" t="str">
        <f>IF(D23&gt;5,"Nota inválida",HLOOKUP(D23,E20:I21,2,0))</f>
        <v>Muito baixa</v>
      </c>
      <c r="F23" s="543" t="str">
        <f>IF(E23&gt;5,"Nota inválida",HLOOKUP(E23,#REF!,2,0))</f>
        <v>Nota inválida</v>
      </c>
      <c r="G23" s="543" t="str">
        <f>IF(F23&gt;5,"Nota inválida",HLOOKUP(F23,#REF!,2,0))</f>
        <v>Nota inválida</v>
      </c>
      <c r="H23" s="543" t="str">
        <f>IF(G23&gt;5,"Nota inválida",HLOOKUP(G23,#REF!,2,0))</f>
        <v>Nota inválida</v>
      </c>
      <c r="I23" s="544" t="str">
        <f>IF(H23&gt;5,"Nota inválida",HLOOKUP(H23,#REF!,2,0))</f>
        <v>Nota inválida</v>
      </c>
      <c r="J23" s="381">
        <f t="shared" ref="J23:J60" si="0">IF(D23&gt;5,"-",IF(D23&lt;1,"-",D23))</f>
        <v>1</v>
      </c>
      <c r="K23" s="264"/>
      <c r="L23" s="322">
        <v>0</v>
      </c>
      <c r="M23" s="322">
        <v>0</v>
      </c>
      <c r="N23" s="322">
        <v>0</v>
      </c>
      <c r="O23" s="322">
        <v>0</v>
      </c>
      <c r="P23" s="322">
        <v>0</v>
      </c>
      <c r="Q23" s="322">
        <v>0</v>
      </c>
      <c r="R23" s="384">
        <f t="shared" ref="R23:R60" si="1">IFERROR(((L23*$L$19)+(M23*$M$19)+(N23*$N$19)+(O23*$O$19)+(P23*$P$19)+(Q23*$Q$19))/((IF(L23=0,0,$L$19)+(IF(M23=0,0,$M$19))+(IF(N23=0,0,$N$19))+(IF(O23=0,0,$O$19))+(IF(P23=0,0,$P$19))+(IF(Q23=0,0,$Q$19)))),0)</f>
        <v>0</v>
      </c>
      <c r="S23" s="385">
        <f t="shared" ref="S23:S60" si="2">ROUND(IFERROR(((L23*$L$19)+(M23*$M$19)+(N23*$N$19)+(O23*$O$19)+(P23*$P$19)+(Q23*$Q$19))/((IF(L23=0,0,$L$19)+(IF(M23=0,0,$M$19))+(IF(N23=0,0,$N$19))+(IF(O23=0,0,$O$19))+(IF(P23=0,0,$P$19))+(IF(Q23=0,0,$Q$19)))),0),0)</f>
        <v>0</v>
      </c>
      <c r="T23" s="27"/>
      <c r="U23" s="27"/>
      <c r="V23" s="388">
        <f t="shared" ref="V23:V60" si="3">J23*S23</f>
        <v>0</v>
      </c>
      <c r="W23" s="153" t="str">
        <f t="shared" ref="W23:W60" si="4">IF(V23&lt;3,"Risco Baixo",IF(V23&lt;8,"Risco Médio",IF(V23&lt;15,"Risco Alto","Risco Crítico")))</f>
        <v>Risco Baixo</v>
      </c>
      <c r="X23" s="71"/>
      <c r="Y23" s="25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</row>
    <row r="24" spans="1:228" ht="20.100000000000001" customHeight="1" thickTop="1" thickBot="1" x14ac:dyDescent="0.25">
      <c r="A24" s="638"/>
      <c r="B24" s="395" t="str">
        <f>'Mapa de Riscos'!C24</f>
        <v>Evento 3</v>
      </c>
      <c r="C24" s="254"/>
      <c r="D24" s="379">
        <v>1</v>
      </c>
      <c r="E24" s="542" t="str">
        <f>IF(D24&gt;5,"Nota inválida",HLOOKUP(D24,E20:I21,2,0))</f>
        <v>Muito baixa</v>
      </c>
      <c r="F24" s="543" t="str">
        <f>IF(E24&gt;5,"Nota inválida",HLOOKUP(E24,#REF!,2,0))</f>
        <v>Nota inválida</v>
      </c>
      <c r="G24" s="543" t="str">
        <f>IF(F24&gt;5,"Nota inválida",HLOOKUP(F24,#REF!,2,0))</f>
        <v>Nota inválida</v>
      </c>
      <c r="H24" s="543" t="str">
        <f>IF(G24&gt;5,"Nota inválida",HLOOKUP(G24,#REF!,2,0))</f>
        <v>Nota inválida</v>
      </c>
      <c r="I24" s="544" t="str">
        <f>IF(H24&gt;5,"Nota inválida",HLOOKUP(H24,#REF!,2,0))</f>
        <v>Nota inválida</v>
      </c>
      <c r="J24" s="381">
        <f t="shared" si="0"/>
        <v>1</v>
      </c>
      <c r="K24" s="264"/>
      <c r="L24" s="322">
        <v>0</v>
      </c>
      <c r="M24" s="322">
        <v>0</v>
      </c>
      <c r="N24" s="322">
        <v>0</v>
      </c>
      <c r="O24" s="322">
        <v>0</v>
      </c>
      <c r="P24" s="322">
        <v>0</v>
      </c>
      <c r="Q24" s="322">
        <v>0</v>
      </c>
      <c r="R24" s="384">
        <f t="shared" si="1"/>
        <v>0</v>
      </c>
      <c r="S24" s="385">
        <f t="shared" si="2"/>
        <v>0</v>
      </c>
      <c r="T24" s="27"/>
      <c r="U24" s="27"/>
      <c r="V24" s="388">
        <f t="shared" si="3"/>
        <v>0</v>
      </c>
      <c r="W24" s="153" t="str">
        <f t="shared" si="4"/>
        <v>Risco Baixo</v>
      </c>
      <c r="X24" s="71"/>
      <c r="Y24" s="25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</row>
    <row r="25" spans="1:228" ht="20.100000000000001" customHeight="1" thickTop="1" thickBot="1" x14ac:dyDescent="0.25">
      <c r="A25" s="636" t="str">
        <f>INDEX('Mapa de Riscos'!B25:B$48,ROWS('Mapa de Riscos'!B25))</f>
        <v>Subprocesso/ Atividade 2</v>
      </c>
      <c r="B25" s="394" t="str">
        <f>'Mapa de Riscos'!C25</f>
        <v>Evento 1</v>
      </c>
      <c r="C25" s="254"/>
      <c r="D25" s="379">
        <v>1</v>
      </c>
      <c r="E25" s="542" t="str">
        <f>IF(D25&gt;5,"Nota inválida",HLOOKUP(D25,E20:I21,2,0))</f>
        <v>Muito baixa</v>
      </c>
      <c r="F25" s="543" t="str">
        <f>IF(E25&gt;5,"Nota inválida",HLOOKUP(E25,#REF!,2,0))</f>
        <v>Nota inválida</v>
      </c>
      <c r="G25" s="543" t="str">
        <f>IF(F25&gt;5,"Nota inválida",HLOOKUP(F25,#REF!,2,0))</f>
        <v>Nota inválida</v>
      </c>
      <c r="H25" s="543" t="str">
        <f>IF(G25&gt;5,"Nota inválida",HLOOKUP(G25,#REF!,2,0))</f>
        <v>Nota inválida</v>
      </c>
      <c r="I25" s="544" t="str">
        <f>IF(H25&gt;5,"Nota inválida",HLOOKUP(H25,#REF!,2,0))</f>
        <v>Nota inválida</v>
      </c>
      <c r="J25" s="381">
        <f t="shared" si="0"/>
        <v>1</v>
      </c>
      <c r="K25" s="264"/>
      <c r="L25" s="322">
        <v>0</v>
      </c>
      <c r="M25" s="322">
        <v>0</v>
      </c>
      <c r="N25" s="322">
        <v>0</v>
      </c>
      <c r="O25" s="322">
        <v>0</v>
      </c>
      <c r="P25" s="322">
        <v>0</v>
      </c>
      <c r="Q25" s="322">
        <v>0</v>
      </c>
      <c r="R25" s="384">
        <f t="shared" si="1"/>
        <v>0</v>
      </c>
      <c r="S25" s="385">
        <f t="shared" si="2"/>
        <v>0</v>
      </c>
      <c r="T25" s="27"/>
      <c r="U25" s="27"/>
      <c r="V25" s="388">
        <f t="shared" si="3"/>
        <v>0</v>
      </c>
      <c r="W25" s="153" t="str">
        <f t="shared" si="4"/>
        <v>Risco Baixo</v>
      </c>
      <c r="X25" s="71"/>
      <c r="Y25" s="25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  <c r="GN25" s="64"/>
      <c r="GO25" s="64"/>
      <c r="GP25" s="64"/>
      <c r="GQ25" s="64"/>
      <c r="GR25" s="64"/>
      <c r="GS25" s="64"/>
      <c r="GT25" s="64"/>
      <c r="GU25" s="64"/>
      <c r="GV25" s="64"/>
      <c r="GW25" s="64"/>
      <c r="GX25" s="64"/>
      <c r="GY25" s="64"/>
      <c r="GZ25" s="64"/>
      <c r="HA25" s="64"/>
      <c r="HB25" s="64"/>
      <c r="HC25" s="64"/>
      <c r="HD25" s="64"/>
      <c r="HE25" s="64"/>
      <c r="HF25" s="64"/>
      <c r="HG25" s="64"/>
      <c r="HH25" s="64"/>
      <c r="HI25" s="64"/>
      <c r="HJ25" s="64"/>
      <c r="HK25" s="64"/>
      <c r="HL25" s="64"/>
      <c r="HM25" s="64"/>
      <c r="HN25" s="64"/>
      <c r="HO25" s="64"/>
      <c r="HP25" s="64"/>
      <c r="HQ25" s="64"/>
      <c r="HR25" s="64"/>
      <c r="HS25" s="64"/>
      <c r="HT25" s="64"/>
    </row>
    <row r="26" spans="1:228" ht="20.100000000000001" customHeight="1" thickTop="1" thickBot="1" x14ac:dyDescent="0.25">
      <c r="A26" s="637"/>
      <c r="B26" s="394" t="str">
        <f>'Mapa de Riscos'!C26</f>
        <v>Evento 2</v>
      </c>
      <c r="C26" s="254"/>
      <c r="D26" s="379">
        <v>1</v>
      </c>
      <c r="E26" s="542" t="str">
        <f>IF(D26&gt;5,"Nota inválida",HLOOKUP(D26,E20:I21,2,0))</f>
        <v>Muito baixa</v>
      </c>
      <c r="F26" s="543" t="str">
        <f>IF(E26&gt;5,"Nota inválida",HLOOKUP(E26,#REF!,2,0))</f>
        <v>Nota inválida</v>
      </c>
      <c r="G26" s="543" t="str">
        <f>IF(F26&gt;5,"Nota inválida",HLOOKUP(F26,#REF!,2,0))</f>
        <v>Nota inválida</v>
      </c>
      <c r="H26" s="543" t="str">
        <f>IF(G26&gt;5,"Nota inválida",HLOOKUP(G26,#REF!,2,0))</f>
        <v>Nota inválida</v>
      </c>
      <c r="I26" s="544" t="str">
        <f>IF(H26&gt;5,"Nota inválida",HLOOKUP(H26,#REF!,2,0))</f>
        <v>Nota inválida</v>
      </c>
      <c r="J26" s="381">
        <f t="shared" si="0"/>
        <v>1</v>
      </c>
      <c r="K26" s="264"/>
      <c r="L26" s="322">
        <v>0</v>
      </c>
      <c r="M26" s="322">
        <v>0</v>
      </c>
      <c r="N26" s="322">
        <v>0</v>
      </c>
      <c r="O26" s="322">
        <v>0</v>
      </c>
      <c r="P26" s="322">
        <v>0</v>
      </c>
      <c r="Q26" s="322">
        <v>0</v>
      </c>
      <c r="R26" s="384">
        <f t="shared" si="1"/>
        <v>0</v>
      </c>
      <c r="S26" s="385">
        <f t="shared" si="2"/>
        <v>0</v>
      </c>
      <c r="T26" s="27"/>
      <c r="U26" s="27"/>
      <c r="V26" s="388">
        <f t="shared" si="3"/>
        <v>0</v>
      </c>
      <c r="W26" s="153" t="str">
        <f t="shared" si="4"/>
        <v>Risco Baixo</v>
      </c>
      <c r="X26" s="71"/>
      <c r="Y26" s="25"/>
    </row>
    <row r="27" spans="1:228" ht="20.100000000000001" customHeight="1" thickTop="1" thickBot="1" x14ac:dyDescent="0.25">
      <c r="A27" s="638"/>
      <c r="B27" s="394" t="str">
        <f>'Mapa de Riscos'!C27</f>
        <v>Evento 3</v>
      </c>
      <c r="C27" s="254"/>
      <c r="D27" s="379">
        <v>1</v>
      </c>
      <c r="E27" s="542" t="str">
        <f>IF(D27&gt;5,"Nota inválida",HLOOKUP(D27,E20:I21,2,0))</f>
        <v>Muito baixa</v>
      </c>
      <c r="F27" s="543" t="str">
        <f>IF(E27&gt;5,"Nota inválida",HLOOKUP(E27,#REF!,2,0))</f>
        <v>Nota inválida</v>
      </c>
      <c r="G27" s="543" t="str">
        <f>IF(F27&gt;5,"Nota inválida",HLOOKUP(F27,#REF!,2,0))</f>
        <v>Nota inválida</v>
      </c>
      <c r="H27" s="543" t="str">
        <f>IF(G27&gt;5,"Nota inválida",HLOOKUP(G27,#REF!,2,0))</f>
        <v>Nota inválida</v>
      </c>
      <c r="I27" s="544" t="str">
        <f>IF(H27&gt;5,"Nota inválida",HLOOKUP(H27,#REF!,2,0))</f>
        <v>Nota inválida</v>
      </c>
      <c r="J27" s="381">
        <f t="shared" si="0"/>
        <v>1</v>
      </c>
      <c r="K27" s="264"/>
      <c r="L27" s="322">
        <v>0</v>
      </c>
      <c r="M27" s="322">
        <v>0</v>
      </c>
      <c r="N27" s="322">
        <v>0</v>
      </c>
      <c r="O27" s="322">
        <v>0</v>
      </c>
      <c r="P27" s="322">
        <v>0</v>
      </c>
      <c r="Q27" s="322">
        <v>0</v>
      </c>
      <c r="R27" s="384">
        <f t="shared" si="1"/>
        <v>0</v>
      </c>
      <c r="S27" s="385">
        <f t="shared" si="2"/>
        <v>0</v>
      </c>
      <c r="T27" s="27"/>
      <c r="U27" s="27"/>
      <c r="V27" s="388">
        <f t="shared" si="3"/>
        <v>0</v>
      </c>
      <c r="W27" s="153" t="str">
        <f t="shared" si="4"/>
        <v>Risco Baixo</v>
      </c>
      <c r="X27" s="71"/>
      <c r="Y27" s="25"/>
    </row>
    <row r="28" spans="1:228" ht="20.100000000000001" customHeight="1" thickTop="1" thickBot="1" x14ac:dyDescent="0.25">
      <c r="A28" s="636" t="str">
        <f>INDEX('Mapa de Riscos'!B28:B$48,ROWS('Mapa de Riscos'!B28))</f>
        <v>Subprocesso/ Atividade 3</v>
      </c>
      <c r="B28" s="394" t="str">
        <f>'Mapa de Riscos'!C28</f>
        <v>Evento 1</v>
      </c>
      <c r="C28" s="254"/>
      <c r="D28" s="379">
        <v>1</v>
      </c>
      <c r="E28" s="542" t="str">
        <f>IF(D28&gt;5,"Nota inválida",HLOOKUP(D28,E20:I21,2,0))</f>
        <v>Muito baixa</v>
      </c>
      <c r="F28" s="543" t="str">
        <f>IF(E28&gt;5,"Nota inválida",HLOOKUP(E28,#REF!,2,0))</f>
        <v>Nota inválida</v>
      </c>
      <c r="G28" s="543" t="str">
        <f>IF(F28&gt;5,"Nota inválida",HLOOKUP(F28,#REF!,2,0))</f>
        <v>Nota inválida</v>
      </c>
      <c r="H28" s="543" t="str">
        <f>IF(G28&gt;5,"Nota inválida",HLOOKUP(G28,#REF!,2,0))</f>
        <v>Nota inválida</v>
      </c>
      <c r="I28" s="544" t="str">
        <f>IF(H28&gt;5,"Nota inválida",HLOOKUP(H28,#REF!,2,0))</f>
        <v>Nota inválida</v>
      </c>
      <c r="J28" s="381">
        <f t="shared" si="0"/>
        <v>1</v>
      </c>
      <c r="K28" s="264"/>
      <c r="L28" s="322">
        <v>0</v>
      </c>
      <c r="M28" s="322">
        <v>0</v>
      </c>
      <c r="N28" s="322">
        <v>0</v>
      </c>
      <c r="O28" s="322">
        <v>0</v>
      </c>
      <c r="P28" s="322">
        <v>0</v>
      </c>
      <c r="Q28" s="322">
        <v>0</v>
      </c>
      <c r="R28" s="384">
        <f t="shared" si="1"/>
        <v>0</v>
      </c>
      <c r="S28" s="385">
        <f t="shared" si="2"/>
        <v>0</v>
      </c>
      <c r="T28" s="27"/>
      <c r="U28" s="27"/>
      <c r="V28" s="388">
        <f t="shared" si="3"/>
        <v>0</v>
      </c>
      <c r="W28" s="153" t="str">
        <f t="shared" si="4"/>
        <v>Risco Baixo</v>
      </c>
      <c r="X28" s="71"/>
      <c r="Y28" s="25"/>
    </row>
    <row r="29" spans="1:228" ht="20.100000000000001" customHeight="1" thickTop="1" thickBot="1" x14ac:dyDescent="0.25">
      <c r="A29" s="637"/>
      <c r="B29" s="394" t="str">
        <f>'Mapa de Riscos'!C29</f>
        <v>Evento 2</v>
      </c>
      <c r="C29" s="254"/>
      <c r="D29" s="379">
        <v>1</v>
      </c>
      <c r="E29" s="542" t="str">
        <f>IF(D29&gt;5,"Nota inválida",HLOOKUP(D29,E20:I21,2,0))</f>
        <v>Muito baixa</v>
      </c>
      <c r="F29" s="543" t="str">
        <f>IF(E29&gt;5,"Nota inválida",HLOOKUP(E29,#REF!,2,0))</f>
        <v>Nota inválida</v>
      </c>
      <c r="G29" s="543" t="str">
        <f>IF(F29&gt;5,"Nota inválida",HLOOKUP(F29,#REF!,2,0))</f>
        <v>Nota inválida</v>
      </c>
      <c r="H29" s="543" t="str">
        <f>IF(G29&gt;5,"Nota inválida",HLOOKUP(G29,#REF!,2,0))</f>
        <v>Nota inválida</v>
      </c>
      <c r="I29" s="544" t="str">
        <f>IF(H29&gt;5,"Nota inválida",HLOOKUP(H29,#REF!,2,0))</f>
        <v>Nota inválida</v>
      </c>
      <c r="J29" s="381">
        <f t="shared" si="0"/>
        <v>1</v>
      </c>
      <c r="K29" s="264"/>
      <c r="L29" s="322">
        <v>0</v>
      </c>
      <c r="M29" s="322">
        <v>0</v>
      </c>
      <c r="N29" s="322">
        <v>0</v>
      </c>
      <c r="O29" s="322">
        <v>0</v>
      </c>
      <c r="P29" s="322">
        <v>0</v>
      </c>
      <c r="Q29" s="322">
        <v>0</v>
      </c>
      <c r="R29" s="384">
        <f t="shared" si="1"/>
        <v>0</v>
      </c>
      <c r="S29" s="385">
        <f t="shared" si="2"/>
        <v>0</v>
      </c>
      <c r="T29" s="27"/>
      <c r="U29" s="27"/>
      <c r="V29" s="388">
        <f t="shared" si="3"/>
        <v>0</v>
      </c>
      <c r="W29" s="153" t="str">
        <f t="shared" si="4"/>
        <v>Risco Baixo</v>
      </c>
      <c r="X29" s="71"/>
      <c r="Y29" s="25"/>
    </row>
    <row r="30" spans="1:228" ht="20.100000000000001" customHeight="1" thickTop="1" thickBot="1" x14ac:dyDescent="0.25">
      <c r="A30" s="638"/>
      <c r="B30" s="394" t="str">
        <f>'Mapa de Riscos'!C30</f>
        <v>Evento 3</v>
      </c>
      <c r="C30" s="254"/>
      <c r="D30" s="379">
        <v>1</v>
      </c>
      <c r="E30" s="542" t="str">
        <f>IF(D30&gt;5,"Nota inválida",HLOOKUP(D30,E20:I21,2,0))</f>
        <v>Muito baixa</v>
      </c>
      <c r="F30" s="543" t="str">
        <f>IF(E30&gt;5,"Nota inválida",HLOOKUP(E30,#REF!,2,0))</f>
        <v>Nota inválida</v>
      </c>
      <c r="G30" s="543" t="str">
        <f>IF(F30&gt;5,"Nota inválida",HLOOKUP(F30,#REF!,2,0))</f>
        <v>Nota inválida</v>
      </c>
      <c r="H30" s="543" t="str">
        <f>IF(G30&gt;5,"Nota inválida",HLOOKUP(G30,#REF!,2,0))</f>
        <v>Nota inválida</v>
      </c>
      <c r="I30" s="544" t="str">
        <f>IF(H30&gt;5,"Nota inválida",HLOOKUP(H30,#REF!,2,0))</f>
        <v>Nota inválida</v>
      </c>
      <c r="J30" s="381">
        <f t="shared" si="0"/>
        <v>1</v>
      </c>
      <c r="K30" s="264"/>
      <c r="L30" s="322">
        <v>0</v>
      </c>
      <c r="M30" s="322">
        <v>0</v>
      </c>
      <c r="N30" s="322">
        <v>0</v>
      </c>
      <c r="O30" s="322">
        <v>0</v>
      </c>
      <c r="P30" s="322">
        <v>0</v>
      </c>
      <c r="Q30" s="322">
        <v>0</v>
      </c>
      <c r="R30" s="384">
        <f t="shared" si="1"/>
        <v>0</v>
      </c>
      <c r="S30" s="385">
        <f t="shared" si="2"/>
        <v>0</v>
      </c>
      <c r="T30" s="27"/>
      <c r="U30" s="27"/>
      <c r="V30" s="388">
        <f t="shared" si="3"/>
        <v>0</v>
      </c>
      <c r="W30" s="153" t="str">
        <f t="shared" si="4"/>
        <v>Risco Baixo</v>
      </c>
      <c r="X30" s="71"/>
      <c r="Y30" s="25"/>
    </row>
    <row r="31" spans="1:228" ht="20.100000000000001" customHeight="1" thickTop="1" thickBot="1" x14ac:dyDescent="0.25">
      <c r="A31" s="636" t="str">
        <f>INDEX('Mapa de Riscos'!B31:B$48,ROWS('Mapa de Riscos'!B31))</f>
        <v>Subprocesso/ Atividade 4</v>
      </c>
      <c r="B31" s="394" t="str">
        <f>'Mapa de Riscos'!C31</f>
        <v>Evento 1</v>
      </c>
      <c r="C31" s="254"/>
      <c r="D31" s="379">
        <v>1</v>
      </c>
      <c r="E31" s="542" t="str">
        <f>IF(D31&gt;5,"Nota inválida",HLOOKUP(D31,E20:I21,2,0))</f>
        <v>Muito baixa</v>
      </c>
      <c r="F31" s="543" t="str">
        <f>IF(E31&gt;5,"Nota inválida",HLOOKUP(E31,#REF!,2,0))</f>
        <v>Nota inválida</v>
      </c>
      <c r="G31" s="543" t="str">
        <f>IF(F31&gt;5,"Nota inválida",HLOOKUP(F31,#REF!,2,0))</f>
        <v>Nota inválida</v>
      </c>
      <c r="H31" s="543" t="str">
        <f>IF(G31&gt;5,"Nota inválida",HLOOKUP(G31,#REF!,2,0))</f>
        <v>Nota inválida</v>
      </c>
      <c r="I31" s="544" t="str">
        <f>IF(H31&gt;5,"Nota inválida",HLOOKUP(H31,#REF!,2,0))</f>
        <v>Nota inválida</v>
      </c>
      <c r="J31" s="381">
        <f t="shared" si="0"/>
        <v>1</v>
      </c>
      <c r="K31" s="264"/>
      <c r="L31" s="322">
        <v>0</v>
      </c>
      <c r="M31" s="322">
        <v>0</v>
      </c>
      <c r="N31" s="322">
        <v>0</v>
      </c>
      <c r="O31" s="322">
        <v>0</v>
      </c>
      <c r="P31" s="322">
        <v>0</v>
      </c>
      <c r="Q31" s="322">
        <v>0</v>
      </c>
      <c r="R31" s="384">
        <f t="shared" si="1"/>
        <v>0</v>
      </c>
      <c r="S31" s="385">
        <f t="shared" si="2"/>
        <v>0</v>
      </c>
      <c r="T31" s="27"/>
      <c r="U31" s="27"/>
      <c r="V31" s="388">
        <f t="shared" si="3"/>
        <v>0</v>
      </c>
      <c r="W31" s="153" t="str">
        <f t="shared" si="4"/>
        <v>Risco Baixo</v>
      </c>
      <c r="X31" s="71"/>
      <c r="Y31" s="25"/>
    </row>
    <row r="32" spans="1:228" ht="20.100000000000001" customHeight="1" thickTop="1" thickBot="1" x14ac:dyDescent="0.25">
      <c r="A32" s="637"/>
      <c r="B32" s="394" t="str">
        <f>'Mapa de Riscos'!C32</f>
        <v>Evento 2</v>
      </c>
      <c r="C32" s="254"/>
      <c r="D32" s="379">
        <v>1</v>
      </c>
      <c r="E32" s="542" t="str">
        <f>IF(D32&gt;5,"Nota inválida",HLOOKUP(D32,E20:I21,2,0))</f>
        <v>Muito baixa</v>
      </c>
      <c r="F32" s="543" t="str">
        <f>IF(E32&gt;5,"Nota inválida",HLOOKUP(E32,#REF!,2,0))</f>
        <v>Nota inválida</v>
      </c>
      <c r="G32" s="543" t="str">
        <f>IF(F32&gt;5,"Nota inválida",HLOOKUP(F32,#REF!,2,0))</f>
        <v>Nota inválida</v>
      </c>
      <c r="H32" s="543" t="str">
        <f>IF(G32&gt;5,"Nota inválida",HLOOKUP(G32,#REF!,2,0))</f>
        <v>Nota inválida</v>
      </c>
      <c r="I32" s="544" t="str">
        <f>IF(H32&gt;5,"Nota inválida",HLOOKUP(H32,#REF!,2,0))</f>
        <v>Nota inválida</v>
      </c>
      <c r="J32" s="381">
        <f t="shared" si="0"/>
        <v>1</v>
      </c>
      <c r="K32" s="264"/>
      <c r="L32" s="322">
        <v>0</v>
      </c>
      <c r="M32" s="322">
        <v>0</v>
      </c>
      <c r="N32" s="322">
        <v>0</v>
      </c>
      <c r="O32" s="322">
        <v>0</v>
      </c>
      <c r="P32" s="322">
        <v>0</v>
      </c>
      <c r="Q32" s="322">
        <v>0</v>
      </c>
      <c r="R32" s="384">
        <f t="shared" si="1"/>
        <v>0</v>
      </c>
      <c r="S32" s="385">
        <f t="shared" si="2"/>
        <v>0</v>
      </c>
      <c r="T32" s="27"/>
      <c r="U32" s="27"/>
      <c r="V32" s="388">
        <f t="shared" si="3"/>
        <v>0</v>
      </c>
      <c r="W32" s="153" t="str">
        <f t="shared" si="4"/>
        <v>Risco Baixo</v>
      </c>
      <c r="X32" s="71"/>
      <c r="Y32" s="25"/>
    </row>
    <row r="33" spans="1:25" ht="20.100000000000001" customHeight="1" thickTop="1" thickBot="1" x14ac:dyDescent="0.25">
      <c r="A33" s="638"/>
      <c r="B33" s="394" t="str">
        <f>'Mapa de Riscos'!C33</f>
        <v>Evento 3</v>
      </c>
      <c r="C33" s="254"/>
      <c r="D33" s="379">
        <v>1</v>
      </c>
      <c r="E33" s="542" t="str">
        <f>IF(D33&gt;5,"Nota inválida",HLOOKUP(D33,E20:I21,2,0))</f>
        <v>Muito baixa</v>
      </c>
      <c r="F33" s="543" t="str">
        <f>IF(E33&gt;5,"Nota inválida",HLOOKUP(E33,#REF!,2,0))</f>
        <v>Nota inválida</v>
      </c>
      <c r="G33" s="543" t="str">
        <f>IF(F33&gt;5,"Nota inválida",HLOOKUP(F33,#REF!,2,0))</f>
        <v>Nota inválida</v>
      </c>
      <c r="H33" s="543" t="str">
        <f>IF(G33&gt;5,"Nota inválida",HLOOKUP(G33,#REF!,2,0))</f>
        <v>Nota inválida</v>
      </c>
      <c r="I33" s="544" t="str">
        <f>IF(H33&gt;5,"Nota inválida",HLOOKUP(H33,#REF!,2,0))</f>
        <v>Nota inválida</v>
      </c>
      <c r="J33" s="381">
        <f t="shared" si="0"/>
        <v>1</v>
      </c>
      <c r="K33" s="264"/>
      <c r="L33" s="322">
        <v>0</v>
      </c>
      <c r="M33" s="322">
        <v>0</v>
      </c>
      <c r="N33" s="322">
        <v>0</v>
      </c>
      <c r="O33" s="322">
        <v>0</v>
      </c>
      <c r="P33" s="322">
        <v>0</v>
      </c>
      <c r="Q33" s="322">
        <v>0</v>
      </c>
      <c r="R33" s="384">
        <f t="shared" si="1"/>
        <v>0</v>
      </c>
      <c r="S33" s="385">
        <f t="shared" si="2"/>
        <v>0</v>
      </c>
      <c r="T33" s="27"/>
      <c r="U33" s="27"/>
      <c r="V33" s="388">
        <f t="shared" si="3"/>
        <v>0</v>
      </c>
      <c r="W33" s="153" t="str">
        <f t="shared" si="4"/>
        <v>Risco Baixo</v>
      </c>
      <c r="X33" s="71"/>
      <c r="Y33" s="25"/>
    </row>
    <row r="34" spans="1:25" ht="20.100000000000001" customHeight="1" thickTop="1" thickBot="1" x14ac:dyDescent="0.25">
      <c r="A34" s="636" t="str">
        <f>INDEX('Mapa de Riscos'!B34:B$48,ROWS('Mapa de Riscos'!B34))</f>
        <v>Subprocesso / Atividade 5</v>
      </c>
      <c r="B34" s="394" t="str">
        <f>'Mapa de Riscos'!C34</f>
        <v>Evento 1</v>
      </c>
      <c r="C34" s="254"/>
      <c r="D34" s="379">
        <v>1</v>
      </c>
      <c r="E34" s="542" t="str">
        <f>IF(D34&gt;5,"Nota inválida",HLOOKUP(D34,E20:I21,2,0))</f>
        <v>Muito baixa</v>
      </c>
      <c r="F34" s="543" t="str">
        <f>IF(E34&gt;5,"Nota inválida",HLOOKUP(E34,#REF!,2,0))</f>
        <v>Nota inválida</v>
      </c>
      <c r="G34" s="543" t="str">
        <f>IF(F34&gt;5,"Nota inválida",HLOOKUP(F34,#REF!,2,0))</f>
        <v>Nota inválida</v>
      </c>
      <c r="H34" s="543" t="str">
        <f>IF(G34&gt;5,"Nota inválida",HLOOKUP(G34,#REF!,2,0))</f>
        <v>Nota inválida</v>
      </c>
      <c r="I34" s="544" t="str">
        <f>IF(H34&gt;5,"Nota inválida",HLOOKUP(H34,#REF!,2,0))</f>
        <v>Nota inválida</v>
      </c>
      <c r="J34" s="381">
        <f t="shared" si="0"/>
        <v>1</v>
      </c>
      <c r="K34" s="264"/>
      <c r="L34" s="322">
        <v>0</v>
      </c>
      <c r="M34" s="322">
        <v>0</v>
      </c>
      <c r="N34" s="322">
        <v>0</v>
      </c>
      <c r="O34" s="322">
        <v>0</v>
      </c>
      <c r="P34" s="322">
        <v>0</v>
      </c>
      <c r="Q34" s="322">
        <v>0</v>
      </c>
      <c r="R34" s="384">
        <f t="shared" si="1"/>
        <v>0</v>
      </c>
      <c r="S34" s="385">
        <f t="shared" si="2"/>
        <v>0</v>
      </c>
      <c r="T34" s="27"/>
      <c r="U34" s="27"/>
      <c r="V34" s="388">
        <f t="shared" si="3"/>
        <v>0</v>
      </c>
      <c r="W34" s="153" t="str">
        <f t="shared" si="4"/>
        <v>Risco Baixo</v>
      </c>
      <c r="X34" s="71"/>
      <c r="Y34" s="25"/>
    </row>
    <row r="35" spans="1:25" ht="20.100000000000001" customHeight="1" thickTop="1" thickBot="1" x14ac:dyDescent="0.25">
      <c r="A35" s="637"/>
      <c r="B35" s="394" t="str">
        <f>'Mapa de Riscos'!C35</f>
        <v>Evento 2</v>
      </c>
      <c r="C35" s="254"/>
      <c r="D35" s="379">
        <v>1</v>
      </c>
      <c r="E35" s="542" t="str">
        <f>IF(D35&gt;5,"Nota inválida",HLOOKUP(D35,E20:I21,2,0))</f>
        <v>Muito baixa</v>
      </c>
      <c r="F35" s="543" t="str">
        <f>IF(E35&gt;5,"Nota inválida",HLOOKUP(E35,#REF!,2,0))</f>
        <v>Nota inválida</v>
      </c>
      <c r="G35" s="543" t="str">
        <f>IF(F35&gt;5,"Nota inválida",HLOOKUP(F35,#REF!,2,0))</f>
        <v>Nota inválida</v>
      </c>
      <c r="H35" s="543" t="str">
        <f>IF(G35&gt;5,"Nota inválida",HLOOKUP(G35,#REF!,2,0))</f>
        <v>Nota inválida</v>
      </c>
      <c r="I35" s="544" t="str">
        <f>IF(H35&gt;5,"Nota inválida",HLOOKUP(H35,#REF!,2,0))</f>
        <v>Nota inválida</v>
      </c>
      <c r="J35" s="381">
        <f t="shared" si="0"/>
        <v>1</v>
      </c>
      <c r="K35" s="264"/>
      <c r="L35" s="322">
        <v>0</v>
      </c>
      <c r="M35" s="322">
        <v>0</v>
      </c>
      <c r="N35" s="322">
        <v>0</v>
      </c>
      <c r="O35" s="322">
        <v>0</v>
      </c>
      <c r="P35" s="322">
        <v>0</v>
      </c>
      <c r="Q35" s="322">
        <v>0</v>
      </c>
      <c r="R35" s="384">
        <f t="shared" si="1"/>
        <v>0</v>
      </c>
      <c r="S35" s="385">
        <f t="shared" si="2"/>
        <v>0</v>
      </c>
      <c r="T35" s="27"/>
      <c r="U35" s="27"/>
      <c r="V35" s="388">
        <f t="shared" si="3"/>
        <v>0</v>
      </c>
      <c r="W35" s="153" t="str">
        <f t="shared" si="4"/>
        <v>Risco Baixo</v>
      </c>
      <c r="X35" s="71"/>
      <c r="Y35" s="25"/>
    </row>
    <row r="36" spans="1:25" ht="20.100000000000001" customHeight="1" thickTop="1" thickBot="1" x14ac:dyDescent="0.25">
      <c r="A36" s="638"/>
      <c r="B36" s="394" t="str">
        <f>'Mapa de Riscos'!C36</f>
        <v>Evento 3</v>
      </c>
      <c r="C36" s="254"/>
      <c r="D36" s="379">
        <v>1</v>
      </c>
      <c r="E36" s="542" t="str">
        <f>IF(D36&gt;5,"Nota inválida",HLOOKUP(D36,E20:I21,2,0))</f>
        <v>Muito baixa</v>
      </c>
      <c r="F36" s="543" t="str">
        <f>IF(E36&gt;5,"Nota inválida",HLOOKUP(E36,#REF!,2,0))</f>
        <v>Nota inválida</v>
      </c>
      <c r="G36" s="543" t="str">
        <f>IF(F36&gt;5,"Nota inválida",HLOOKUP(F36,#REF!,2,0))</f>
        <v>Nota inválida</v>
      </c>
      <c r="H36" s="543" t="str">
        <f>IF(G36&gt;5,"Nota inválida",HLOOKUP(G36,#REF!,2,0))</f>
        <v>Nota inválida</v>
      </c>
      <c r="I36" s="544" t="str">
        <f>IF(H36&gt;5,"Nota inválida",HLOOKUP(H36,#REF!,2,0))</f>
        <v>Nota inválida</v>
      </c>
      <c r="J36" s="381">
        <f t="shared" si="0"/>
        <v>1</v>
      </c>
      <c r="K36" s="264"/>
      <c r="L36" s="322">
        <v>0</v>
      </c>
      <c r="M36" s="322">
        <v>0</v>
      </c>
      <c r="N36" s="322">
        <v>0</v>
      </c>
      <c r="O36" s="322">
        <v>0</v>
      </c>
      <c r="P36" s="322">
        <v>0</v>
      </c>
      <c r="Q36" s="322">
        <v>0</v>
      </c>
      <c r="R36" s="384">
        <f t="shared" si="1"/>
        <v>0</v>
      </c>
      <c r="S36" s="385">
        <f t="shared" si="2"/>
        <v>0</v>
      </c>
      <c r="T36" s="27"/>
      <c r="U36" s="27"/>
      <c r="V36" s="388">
        <f t="shared" si="3"/>
        <v>0</v>
      </c>
      <c r="W36" s="153" t="str">
        <f t="shared" si="4"/>
        <v>Risco Baixo</v>
      </c>
      <c r="X36" s="71"/>
      <c r="Y36" s="25"/>
    </row>
    <row r="37" spans="1:25" ht="20.100000000000001" customHeight="1" thickTop="1" thickBot="1" x14ac:dyDescent="0.25">
      <c r="A37" s="636" t="str">
        <f>INDEX('Mapa de Riscos'!B37:B$48,ROWS('Mapa de Riscos'!B37))</f>
        <v>Subprocesso / Atividade 6</v>
      </c>
      <c r="B37" s="394" t="str">
        <f>'Mapa de Riscos'!C37</f>
        <v>Evento 1 teste</v>
      </c>
      <c r="C37" s="254"/>
      <c r="D37" s="379">
        <v>1</v>
      </c>
      <c r="E37" s="542" t="str">
        <f>IF(D37&gt;5,"Nota inválida",HLOOKUP(D37,E20:I21,2,0))</f>
        <v>Muito baixa</v>
      </c>
      <c r="F37" s="543" t="str">
        <f>IF(E37&gt;5,"Nota inválida",HLOOKUP(E37,#REF!,2,0))</f>
        <v>Nota inválida</v>
      </c>
      <c r="G37" s="543" t="str">
        <f>IF(F37&gt;5,"Nota inválida",HLOOKUP(F37,#REF!,2,0))</f>
        <v>Nota inválida</v>
      </c>
      <c r="H37" s="543" t="str">
        <f>IF(G37&gt;5,"Nota inválida",HLOOKUP(G37,#REF!,2,0))</f>
        <v>Nota inválida</v>
      </c>
      <c r="I37" s="544" t="str">
        <f>IF(H37&gt;5,"Nota inválida",HLOOKUP(H37,#REF!,2,0))</f>
        <v>Nota inválida</v>
      </c>
      <c r="J37" s="381">
        <f t="shared" si="0"/>
        <v>1</v>
      </c>
      <c r="K37" s="264"/>
      <c r="L37" s="322">
        <v>0</v>
      </c>
      <c r="M37" s="322">
        <v>0</v>
      </c>
      <c r="N37" s="322">
        <v>0</v>
      </c>
      <c r="O37" s="322">
        <v>0</v>
      </c>
      <c r="P37" s="322">
        <v>0</v>
      </c>
      <c r="Q37" s="322">
        <v>0</v>
      </c>
      <c r="R37" s="384">
        <f t="shared" si="1"/>
        <v>0</v>
      </c>
      <c r="S37" s="385">
        <f t="shared" si="2"/>
        <v>0</v>
      </c>
      <c r="T37" s="27"/>
      <c r="U37" s="27"/>
      <c r="V37" s="388">
        <f t="shared" si="3"/>
        <v>0</v>
      </c>
      <c r="W37" s="153" t="str">
        <f t="shared" si="4"/>
        <v>Risco Baixo</v>
      </c>
      <c r="X37" s="71"/>
      <c r="Y37" s="25"/>
    </row>
    <row r="38" spans="1:25" ht="20.100000000000001" customHeight="1" thickTop="1" thickBot="1" x14ac:dyDescent="0.25">
      <c r="A38" s="637"/>
      <c r="B38" s="394" t="str">
        <f>'Mapa de Riscos'!C38</f>
        <v>Evento 2</v>
      </c>
      <c r="C38" s="254"/>
      <c r="D38" s="379">
        <v>1</v>
      </c>
      <c r="E38" s="542" t="str">
        <f>IF(D38&gt;5,"Nota inválida",HLOOKUP(D38,E20:I21,2,0))</f>
        <v>Muito baixa</v>
      </c>
      <c r="F38" s="543" t="str">
        <f>IF(E38&gt;5,"Nota inválida",HLOOKUP(E38,#REF!,2,0))</f>
        <v>Nota inválida</v>
      </c>
      <c r="G38" s="543" t="str">
        <f>IF(F38&gt;5,"Nota inválida",HLOOKUP(F38,#REF!,2,0))</f>
        <v>Nota inválida</v>
      </c>
      <c r="H38" s="543" t="str">
        <f>IF(G38&gt;5,"Nota inválida",HLOOKUP(G38,#REF!,2,0))</f>
        <v>Nota inválida</v>
      </c>
      <c r="I38" s="544" t="str">
        <f>IF(H38&gt;5,"Nota inválida",HLOOKUP(H38,#REF!,2,0))</f>
        <v>Nota inválida</v>
      </c>
      <c r="J38" s="381">
        <f t="shared" si="0"/>
        <v>1</v>
      </c>
      <c r="K38" s="264"/>
      <c r="L38" s="322">
        <v>0</v>
      </c>
      <c r="M38" s="322">
        <v>0</v>
      </c>
      <c r="N38" s="322">
        <v>0</v>
      </c>
      <c r="O38" s="322">
        <v>0</v>
      </c>
      <c r="P38" s="322">
        <v>0</v>
      </c>
      <c r="Q38" s="322">
        <v>0</v>
      </c>
      <c r="R38" s="384">
        <f t="shared" si="1"/>
        <v>0</v>
      </c>
      <c r="S38" s="385">
        <f t="shared" si="2"/>
        <v>0</v>
      </c>
      <c r="T38" s="27"/>
      <c r="U38" s="27"/>
      <c r="V38" s="388">
        <f t="shared" si="3"/>
        <v>0</v>
      </c>
      <c r="W38" s="153" t="str">
        <f t="shared" si="4"/>
        <v>Risco Baixo</v>
      </c>
      <c r="X38" s="71"/>
      <c r="Y38" s="25"/>
    </row>
    <row r="39" spans="1:25" ht="20.100000000000001" customHeight="1" thickTop="1" thickBot="1" x14ac:dyDescent="0.25">
      <c r="A39" s="638"/>
      <c r="B39" s="394" t="str">
        <f>'Mapa de Riscos'!C39</f>
        <v>Evento 3</v>
      </c>
      <c r="C39" s="254"/>
      <c r="D39" s="379">
        <v>1</v>
      </c>
      <c r="E39" s="542" t="str">
        <f>IF(D39&gt;5,"Nota inválida",HLOOKUP(D39,E20:I21,2,0))</f>
        <v>Muito baixa</v>
      </c>
      <c r="F39" s="543" t="str">
        <f>IF(E39&gt;5,"Nota inválida",HLOOKUP(E39,#REF!,2,0))</f>
        <v>Nota inválida</v>
      </c>
      <c r="G39" s="543" t="str">
        <f>IF(F39&gt;5,"Nota inválida",HLOOKUP(F39,#REF!,2,0))</f>
        <v>Nota inválida</v>
      </c>
      <c r="H39" s="543" t="str">
        <f>IF(G39&gt;5,"Nota inválida",HLOOKUP(G39,#REF!,2,0))</f>
        <v>Nota inválida</v>
      </c>
      <c r="I39" s="544" t="str">
        <f>IF(H39&gt;5,"Nota inválida",HLOOKUP(H39,#REF!,2,0))</f>
        <v>Nota inválida</v>
      </c>
      <c r="J39" s="381">
        <f t="shared" si="0"/>
        <v>1</v>
      </c>
      <c r="K39" s="264"/>
      <c r="L39" s="322">
        <v>0</v>
      </c>
      <c r="M39" s="322">
        <v>0</v>
      </c>
      <c r="N39" s="322">
        <v>0</v>
      </c>
      <c r="O39" s="322">
        <v>0</v>
      </c>
      <c r="P39" s="322">
        <v>0</v>
      </c>
      <c r="Q39" s="322">
        <v>0</v>
      </c>
      <c r="R39" s="384">
        <f t="shared" si="1"/>
        <v>0</v>
      </c>
      <c r="S39" s="385">
        <f t="shared" si="2"/>
        <v>0</v>
      </c>
      <c r="T39" s="27"/>
      <c r="U39" s="27"/>
      <c r="V39" s="388">
        <f t="shared" si="3"/>
        <v>0</v>
      </c>
      <c r="W39" s="153" t="str">
        <f t="shared" si="4"/>
        <v>Risco Baixo</v>
      </c>
      <c r="X39" s="71"/>
      <c r="Y39" s="25"/>
    </row>
    <row r="40" spans="1:25" ht="20.100000000000001" customHeight="1" thickTop="1" thickBot="1" x14ac:dyDescent="0.25">
      <c r="A40" s="636" t="str">
        <f>INDEX('Mapa de Riscos'!B40:B$48,ROWS('Mapa de Riscos'!B40))</f>
        <v>Subprocesso / Atividade 7</v>
      </c>
      <c r="B40" s="394" t="str">
        <f>'Mapa de Riscos'!C40</f>
        <v xml:space="preserve">Evento 1 teste </v>
      </c>
      <c r="C40" s="254"/>
      <c r="D40" s="379">
        <v>1</v>
      </c>
      <c r="E40" s="542" t="str">
        <f>IF(D40&gt;5,"Nota inválida",HLOOKUP(D40,E20:I21,2,0))</f>
        <v>Muito baixa</v>
      </c>
      <c r="F40" s="543" t="str">
        <f>IF(E40&gt;5,"Nota inválida",HLOOKUP(E40,#REF!,2,0))</f>
        <v>Nota inválida</v>
      </c>
      <c r="G40" s="543" t="str">
        <f>IF(F40&gt;5,"Nota inválida",HLOOKUP(F40,#REF!,2,0))</f>
        <v>Nota inválida</v>
      </c>
      <c r="H40" s="543" t="str">
        <f>IF(G40&gt;5,"Nota inválida",HLOOKUP(G40,#REF!,2,0))</f>
        <v>Nota inválida</v>
      </c>
      <c r="I40" s="544" t="str">
        <f>IF(H40&gt;5,"Nota inválida",HLOOKUP(H40,#REF!,2,0))</f>
        <v>Nota inválida</v>
      </c>
      <c r="J40" s="381">
        <f t="shared" si="0"/>
        <v>1</v>
      </c>
      <c r="K40" s="264"/>
      <c r="L40" s="322">
        <v>0</v>
      </c>
      <c r="M40" s="322">
        <v>0</v>
      </c>
      <c r="N40" s="322">
        <v>0</v>
      </c>
      <c r="O40" s="322">
        <v>0</v>
      </c>
      <c r="P40" s="322">
        <v>0</v>
      </c>
      <c r="Q40" s="322">
        <v>0</v>
      </c>
      <c r="R40" s="384">
        <f t="shared" si="1"/>
        <v>0</v>
      </c>
      <c r="S40" s="385">
        <f t="shared" si="2"/>
        <v>0</v>
      </c>
      <c r="T40" s="27"/>
      <c r="U40" s="27"/>
      <c r="V40" s="388">
        <f t="shared" si="3"/>
        <v>0</v>
      </c>
      <c r="W40" s="153" t="str">
        <f t="shared" si="4"/>
        <v>Risco Baixo</v>
      </c>
      <c r="X40" s="71"/>
      <c r="Y40" s="25"/>
    </row>
    <row r="41" spans="1:25" ht="20.100000000000001" customHeight="1" thickTop="1" thickBot="1" x14ac:dyDescent="0.25">
      <c r="A41" s="637"/>
      <c r="B41" s="394" t="str">
        <f>'Mapa de Riscos'!C41</f>
        <v>Evento 2</v>
      </c>
      <c r="C41" s="254"/>
      <c r="D41" s="379">
        <v>1</v>
      </c>
      <c r="E41" s="542" t="str">
        <f>IF(D41&gt;5,"Nota inválida",HLOOKUP(D41,E20:I21,2,0))</f>
        <v>Muito baixa</v>
      </c>
      <c r="F41" s="543" t="str">
        <f>IF(E41&gt;5,"Nota inválida",HLOOKUP(E41,#REF!,2,0))</f>
        <v>Nota inválida</v>
      </c>
      <c r="G41" s="543" t="str">
        <f>IF(F41&gt;5,"Nota inválida",HLOOKUP(F41,#REF!,2,0))</f>
        <v>Nota inválida</v>
      </c>
      <c r="H41" s="543" t="str">
        <f>IF(G41&gt;5,"Nota inválida",HLOOKUP(G41,#REF!,2,0))</f>
        <v>Nota inválida</v>
      </c>
      <c r="I41" s="544" t="str">
        <f>IF(H41&gt;5,"Nota inválida",HLOOKUP(H41,#REF!,2,0))</f>
        <v>Nota inválida</v>
      </c>
      <c r="J41" s="381">
        <f t="shared" si="0"/>
        <v>1</v>
      </c>
      <c r="K41" s="264"/>
      <c r="L41" s="322">
        <v>0</v>
      </c>
      <c r="M41" s="322">
        <v>0</v>
      </c>
      <c r="N41" s="322">
        <v>0</v>
      </c>
      <c r="O41" s="322">
        <v>0</v>
      </c>
      <c r="P41" s="322">
        <v>0</v>
      </c>
      <c r="Q41" s="322">
        <v>0</v>
      </c>
      <c r="R41" s="384">
        <f t="shared" si="1"/>
        <v>0</v>
      </c>
      <c r="S41" s="385">
        <f t="shared" si="2"/>
        <v>0</v>
      </c>
      <c r="T41" s="27"/>
      <c r="U41" s="27"/>
      <c r="V41" s="388">
        <f t="shared" si="3"/>
        <v>0</v>
      </c>
      <c r="W41" s="153" t="str">
        <f t="shared" si="4"/>
        <v>Risco Baixo</v>
      </c>
      <c r="X41" s="71"/>
      <c r="Y41" s="25"/>
    </row>
    <row r="42" spans="1:25" ht="20.100000000000001" customHeight="1" thickTop="1" thickBot="1" x14ac:dyDescent="0.25">
      <c r="A42" s="638"/>
      <c r="B42" s="394" t="str">
        <f>'Mapa de Riscos'!C42</f>
        <v>Evento 3</v>
      </c>
      <c r="C42" s="254"/>
      <c r="D42" s="379">
        <v>1</v>
      </c>
      <c r="E42" s="542" t="str">
        <f>IF(D42&gt;5,"Nota inválida",HLOOKUP(D42,E20:I21,2,0))</f>
        <v>Muito baixa</v>
      </c>
      <c r="F42" s="543" t="str">
        <f>IF(E42&gt;5,"Nota inválida",HLOOKUP(E42,#REF!,2,0))</f>
        <v>Nota inválida</v>
      </c>
      <c r="G42" s="543" t="str">
        <f>IF(F42&gt;5,"Nota inválida",HLOOKUP(F42,#REF!,2,0))</f>
        <v>Nota inválida</v>
      </c>
      <c r="H42" s="543" t="str">
        <f>IF(G42&gt;5,"Nota inválida",HLOOKUP(G42,#REF!,2,0))</f>
        <v>Nota inválida</v>
      </c>
      <c r="I42" s="544" t="str">
        <f>IF(H42&gt;5,"Nota inválida",HLOOKUP(H42,#REF!,2,0))</f>
        <v>Nota inválida</v>
      </c>
      <c r="J42" s="381">
        <f t="shared" si="0"/>
        <v>1</v>
      </c>
      <c r="K42" s="264"/>
      <c r="L42" s="322">
        <v>0</v>
      </c>
      <c r="M42" s="322">
        <v>0</v>
      </c>
      <c r="N42" s="322">
        <v>0</v>
      </c>
      <c r="O42" s="322">
        <v>0</v>
      </c>
      <c r="P42" s="322">
        <v>0</v>
      </c>
      <c r="Q42" s="322">
        <v>0</v>
      </c>
      <c r="R42" s="384">
        <f t="shared" si="1"/>
        <v>0</v>
      </c>
      <c r="S42" s="385">
        <f t="shared" si="2"/>
        <v>0</v>
      </c>
      <c r="T42" s="27"/>
      <c r="U42" s="27"/>
      <c r="V42" s="388">
        <f t="shared" si="3"/>
        <v>0</v>
      </c>
      <c r="W42" s="153" t="str">
        <f t="shared" si="4"/>
        <v>Risco Baixo</v>
      </c>
      <c r="X42" s="71"/>
      <c r="Y42" s="25"/>
    </row>
    <row r="43" spans="1:25" ht="20.100000000000001" customHeight="1" thickTop="1" thickBot="1" x14ac:dyDescent="0.25">
      <c r="A43" s="636" t="str">
        <f>INDEX('Mapa de Riscos'!B43:B$48,ROWS('Mapa de Riscos'!B43))</f>
        <v>Subprocesso/ Atividade 8</v>
      </c>
      <c r="B43" s="394" t="str">
        <f>'Mapa de Riscos'!C43</f>
        <v>Evento 1 teste</v>
      </c>
      <c r="C43" s="254"/>
      <c r="D43" s="379">
        <v>1</v>
      </c>
      <c r="E43" s="542" t="str">
        <f>IF(D43&gt;5,"Nota inválida",HLOOKUP(D43,E20:I21,2,0))</f>
        <v>Muito baixa</v>
      </c>
      <c r="F43" s="543" t="str">
        <f>IF(E43&gt;5,"Nota inválida",HLOOKUP(E43,#REF!,2,0))</f>
        <v>Nota inválida</v>
      </c>
      <c r="G43" s="543" t="str">
        <f>IF(F43&gt;5,"Nota inválida",HLOOKUP(F43,#REF!,2,0))</f>
        <v>Nota inválida</v>
      </c>
      <c r="H43" s="543" t="str">
        <f>IF(G43&gt;5,"Nota inválida",HLOOKUP(G43,#REF!,2,0))</f>
        <v>Nota inválida</v>
      </c>
      <c r="I43" s="544" t="str">
        <f>IF(H43&gt;5,"Nota inválida",HLOOKUP(H43,#REF!,2,0))</f>
        <v>Nota inválida</v>
      </c>
      <c r="J43" s="381">
        <f t="shared" si="0"/>
        <v>1</v>
      </c>
      <c r="K43" s="264"/>
      <c r="L43" s="322">
        <v>0</v>
      </c>
      <c r="M43" s="322">
        <v>0</v>
      </c>
      <c r="N43" s="322">
        <v>0</v>
      </c>
      <c r="O43" s="322">
        <v>0</v>
      </c>
      <c r="P43" s="322">
        <v>0</v>
      </c>
      <c r="Q43" s="322">
        <v>0</v>
      </c>
      <c r="R43" s="384">
        <f t="shared" si="1"/>
        <v>0</v>
      </c>
      <c r="S43" s="385">
        <f t="shared" si="2"/>
        <v>0</v>
      </c>
      <c r="T43" s="27"/>
      <c r="U43" s="27"/>
      <c r="V43" s="388">
        <f t="shared" si="3"/>
        <v>0</v>
      </c>
      <c r="W43" s="153" t="str">
        <f t="shared" si="4"/>
        <v>Risco Baixo</v>
      </c>
      <c r="X43" s="71"/>
      <c r="Y43" s="25"/>
    </row>
    <row r="44" spans="1:25" ht="20.100000000000001" customHeight="1" thickTop="1" thickBot="1" x14ac:dyDescent="0.25">
      <c r="A44" s="637"/>
      <c r="B44" s="394" t="str">
        <f>'Mapa de Riscos'!C44</f>
        <v>Evento 2</v>
      </c>
      <c r="C44" s="254"/>
      <c r="D44" s="379">
        <v>1</v>
      </c>
      <c r="E44" s="542" t="str">
        <f>IF(D44&gt;5,"Nota inválida",HLOOKUP(D44,E20:I21,2,0))</f>
        <v>Muito baixa</v>
      </c>
      <c r="F44" s="543" t="str">
        <f>IF(E44&gt;5,"Nota inválida",HLOOKUP(E44,#REF!,2,0))</f>
        <v>Nota inválida</v>
      </c>
      <c r="G44" s="543" t="str">
        <f>IF(F44&gt;5,"Nota inválida",HLOOKUP(F44,#REF!,2,0))</f>
        <v>Nota inválida</v>
      </c>
      <c r="H44" s="543" t="str">
        <f>IF(G44&gt;5,"Nota inválida",HLOOKUP(G44,#REF!,2,0))</f>
        <v>Nota inválida</v>
      </c>
      <c r="I44" s="544" t="str">
        <f>IF(H44&gt;5,"Nota inválida",HLOOKUP(H44,#REF!,2,0))</f>
        <v>Nota inválida</v>
      </c>
      <c r="J44" s="381">
        <f t="shared" si="0"/>
        <v>1</v>
      </c>
      <c r="K44" s="264"/>
      <c r="L44" s="322">
        <v>0</v>
      </c>
      <c r="M44" s="322">
        <v>0</v>
      </c>
      <c r="N44" s="322">
        <v>0</v>
      </c>
      <c r="O44" s="322">
        <v>0</v>
      </c>
      <c r="P44" s="322">
        <v>0</v>
      </c>
      <c r="Q44" s="322">
        <v>0</v>
      </c>
      <c r="R44" s="384">
        <f t="shared" si="1"/>
        <v>0</v>
      </c>
      <c r="S44" s="385">
        <f t="shared" si="2"/>
        <v>0</v>
      </c>
      <c r="T44" s="27"/>
      <c r="U44" s="27"/>
      <c r="V44" s="388">
        <f t="shared" si="3"/>
        <v>0</v>
      </c>
      <c r="W44" s="153" t="str">
        <f t="shared" si="4"/>
        <v>Risco Baixo</v>
      </c>
      <c r="X44" s="71"/>
      <c r="Y44" s="25"/>
    </row>
    <row r="45" spans="1:25" ht="20.100000000000001" customHeight="1" thickTop="1" thickBot="1" x14ac:dyDescent="0.25">
      <c r="A45" s="638"/>
      <c r="B45" s="394" t="str">
        <f>'Mapa de Riscos'!C45</f>
        <v>Evento 3</v>
      </c>
      <c r="C45" s="254"/>
      <c r="D45" s="379">
        <v>1</v>
      </c>
      <c r="E45" s="542" t="str">
        <f>IF(D45&gt;5,"Nota inválida",HLOOKUP(D45,E20:I21,2,0))</f>
        <v>Muito baixa</v>
      </c>
      <c r="F45" s="543" t="str">
        <f>IF(E45&gt;5,"Nota inválida",HLOOKUP(E45,#REF!,2,0))</f>
        <v>Nota inválida</v>
      </c>
      <c r="G45" s="543" t="str">
        <f>IF(F45&gt;5,"Nota inválida",HLOOKUP(F45,#REF!,2,0))</f>
        <v>Nota inválida</v>
      </c>
      <c r="H45" s="543" t="str">
        <f>IF(G45&gt;5,"Nota inválida",HLOOKUP(G45,#REF!,2,0))</f>
        <v>Nota inválida</v>
      </c>
      <c r="I45" s="544" t="str">
        <f>IF(H45&gt;5,"Nota inválida",HLOOKUP(H45,#REF!,2,0))</f>
        <v>Nota inválida</v>
      </c>
      <c r="J45" s="381">
        <f t="shared" si="0"/>
        <v>1</v>
      </c>
      <c r="K45" s="264"/>
      <c r="L45" s="322">
        <v>0</v>
      </c>
      <c r="M45" s="322">
        <v>0</v>
      </c>
      <c r="N45" s="322">
        <v>0</v>
      </c>
      <c r="O45" s="322">
        <v>0</v>
      </c>
      <c r="P45" s="322">
        <v>0</v>
      </c>
      <c r="Q45" s="322">
        <v>0</v>
      </c>
      <c r="R45" s="384">
        <f t="shared" si="1"/>
        <v>0</v>
      </c>
      <c r="S45" s="385">
        <f t="shared" si="2"/>
        <v>0</v>
      </c>
      <c r="T45" s="27"/>
      <c r="U45" s="27"/>
      <c r="V45" s="388">
        <f t="shared" si="3"/>
        <v>0</v>
      </c>
      <c r="W45" s="153" t="str">
        <f t="shared" si="4"/>
        <v>Risco Baixo</v>
      </c>
      <c r="X45" s="71"/>
      <c r="Y45" s="25"/>
    </row>
    <row r="46" spans="1:25" ht="20.100000000000001" customHeight="1" thickTop="1" thickBot="1" x14ac:dyDescent="0.25">
      <c r="A46" s="650" t="str">
        <f>INDEX('Mapa de Riscos'!B46:B$48,ROWS('Mapa de Riscos'!B46))</f>
        <v>Subprocesso/ Atividade 9</v>
      </c>
      <c r="B46" s="394" t="str">
        <f>'Mapa de Riscos'!C46</f>
        <v>Evento 1</v>
      </c>
      <c r="C46" s="254"/>
      <c r="D46" s="379">
        <v>1</v>
      </c>
      <c r="E46" s="542" t="str">
        <f>IF(D46&gt;5,"Nota inválida",HLOOKUP(D46,E20:I21,2,0))</f>
        <v>Muito baixa</v>
      </c>
      <c r="F46" s="543" t="str">
        <f>IF(E46&gt;5,"Nota inválida",HLOOKUP(E46,#REF!,2,0))</f>
        <v>Nota inválida</v>
      </c>
      <c r="G46" s="543" t="str">
        <f>IF(F46&gt;5,"Nota inválida",HLOOKUP(F46,#REF!,2,0))</f>
        <v>Nota inválida</v>
      </c>
      <c r="H46" s="543" t="str">
        <f>IF(G46&gt;5,"Nota inválida",HLOOKUP(G46,#REF!,2,0))</f>
        <v>Nota inválida</v>
      </c>
      <c r="I46" s="544" t="str">
        <f>IF(H46&gt;5,"Nota inválida",HLOOKUP(H46,#REF!,2,0))</f>
        <v>Nota inválida</v>
      </c>
      <c r="J46" s="381">
        <f t="shared" si="0"/>
        <v>1</v>
      </c>
      <c r="K46" s="264"/>
      <c r="L46" s="322">
        <v>0</v>
      </c>
      <c r="M46" s="322">
        <v>0</v>
      </c>
      <c r="N46" s="322">
        <v>0</v>
      </c>
      <c r="O46" s="322">
        <v>0</v>
      </c>
      <c r="P46" s="322">
        <v>0</v>
      </c>
      <c r="Q46" s="322">
        <v>0</v>
      </c>
      <c r="R46" s="384">
        <f t="shared" si="1"/>
        <v>0</v>
      </c>
      <c r="S46" s="385">
        <f t="shared" si="2"/>
        <v>0</v>
      </c>
      <c r="T46" s="27"/>
      <c r="U46" s="27"/>
      <c r="V46" s="388">
        <f t="shared" si="3"/>
        <v>0</v>
      </c>
      <c r="W46" s="153" t="str">
        <f t="shared" si="4"/>
        <v>Risco Baixo</v>
      </c>
      <c r="X46" s="71"/>
      <c r="Y46" s="25"/>
    </row>
    <row r="47" spans="1:25" ht="20.100000000000001" customHeight="1" thickTop="1" thickBot="1" x14ac:dyDescent="0.25">
      <c r="A47" s="644"/>
      <c r="B47" s="394" t="str">
        <f>'Mapa de Riscos'!C47</f>
        <v>Evento 2</v>
      </c>
      <c r="C47" s="254"/>
      <c r="D47" s="379">
        <v>1</v>
      </c>
      <c r="E47" s="542" t="str">
        <f>IF(D47&gt;5,"Nota inválida",HLOOKUP(D47,E20:I21,2,0))</f>
        <v>Muito baixa</v>
      </c>
      <c r="F47" s="543" t="str">
        <f>IF(E47&gt;5,"Nota inválida",HLOOKUP(E47,#REF!,2,0))</f>
        <v>Nota inválida</v>
      </c>
      <c r="G47" s="543" t="str">
        <f>IF(F47&gt;5,"Nota inválida",HLOOKUP(F47,#REF!,2,0))</f>
        <v>Nota inválida</v>
      </c>
      <c r="H47" s="543" t="str">
        <f>IF(G47&gt;5,"Nota inválida",HLOOKUP(G47,#REF!,2,0))</f>
        <v>Nota inválida</v>
      </c>
      <c r="I47" s="544" t="str">
        <f>IF(H47&gt;5,"Nota inválida",HLOOKUP(H47,#REF!,2,0))</f>
        <v>Nota inválida</v>
      </c>
      <c r="J47" s="381">
        <f t="shared" si="0"/>
        <v>1</v>
      </c>
      <c r="K47" s="264"/>
      <c r="L47" s="322">
        <v>0</v>
      </c>
      <c r="M47" s="322">
        <v>0</v>
      </c>
      <c r="N47" s="322">
        <v>0</v>
      </c>
      <c r="O47" s="322">
        <v>0</v>
      </c>
      <c r="P47" s="322">
        <v>0</v>
      </c>
      <c r="Q47" s="322">
        <v>0</v>
      </c>
      <c r="R47" s="384">
        <f t="shared" si="1"/>
        <v>0</v>
      </c>
      <c r="S47" s="385">
        <f t="shared" si="2"/>
        <v>0</v>
      </c>
      <c r="T47" s="27"/>
      <c r="U47" s="27"/>
      <c r="V47" s="388">
        <f t="shared" si="3"/>
        <v>0</v>
      </c>
      <c r="W47" s="153" t="str">
        <f t="shared" si="4"/>
        <v>Risco Baixo</v>
      </c>
      <c r="X47" s="71"/>
      <c r="Y47" s="25"/>
    </row>
    <row r="48" spans="1:25" ht="20.100000000000001" customHeight="1" thickTop="1" thickBot="1" x14ac:dyDescent="0.25">
      <c r="A48" s="644"/>
      <c r="B48" s="396" t="str">
        <f>'Mapa de Riscos'!C48</f>
        <v>Evento 3</v>
      </c>
      <c r="C48" s="254"/>
      <c r="D48" s="379">
        <v>1</v>
      </c>
      <c r="E48" s="542" t="str">
        <f>IF(D48&gt;5,"Nota inválida",HLOOKUP(D48,E20:I21,2,0))</f>
        <v>Muito baixa</v>
      </c>
      <c r="F48" s="543" t="str">
        <f>IF(E48&gt;5,"Nota inválida",HLOOKUP(E48,#REF!,2,0))</f>
        <v>Nota inválida</v>
      </c>
      <c r="G48" s="543" t="str">
        <f>IF(F48&gt;5,"Nota inválida",HLOOKUP(F48,#REF!,2,0))</f>
        <v>Nota inválida</v>
      </c>
      <c r="H48" s="543" t="str">
        <f>IF(G48&gt;5,"Nota inválida",HLOOKUP(G48,#REF!,2,0))</f>
        <v>Nota inválida</v>
      </c>
      <c r="I48" s="544" t="str">
        <f>IF(H48&gt;5,"Nota inválida",HLOOKUP(H48,#REF!,2,0))</f>
        <v>Nota inválida</v>
      </c>
      <c r="J48" s="381">
        <f t="shared" si="0"/>
        <v>1</v>
      </c>
      <c r="K48" s="264"/>
      <c r="L48" s="322">
        <v>0</v>
      </c>
      <c r="M48" s="322">
        <v>0</v>
      </c>
      <c r="N48" s="322">
        <v>0</v>
      </c>
      <c r="O48" s="322">
        <v>0</v>
      </c>
      <c r="P48" s="322">
        <v>0</v>
      </c>
      <c r="Q48" s="322">
        <v>0</v>
      </c>
      <c r="R48" s="384">
        <f t="shared" si="1"/>
        <v>0</v>
      </c>
      <c r="S48" s="385">
        <f t="shared" si="2"/>
        <v>0</v>
      </c>
      <c r="T48" s="27"/>
      <c r="U48" s="27"/>
      <c r="V48" s="388">
        <f t="shared" si="3"/>
        <v>0</v>
      </c>
      <c r="W48" s="153" t="str">
        <f t="shared" si="4"/>
        <v>Risco Baixo</v>
      </c>
      <c r="X48" s="71"/>
      <c r="Y48" s="25"/>
    </row>
    <row r="49" spans="1:25" ht="20.100000000000001" customHeight="1" thickTop="1" thickBot="1" x14ac:dyDescent="0.25">
      <c r="A49" s="643" t="str">
        <f>INDEX('Mapa de Riscos'!B$49:B51,ROWS('Mapa de Riscos'!B49))</f>
        <v>Subprocesso/ Atividade 10</v>
      </c>
      <c r="B49" s="396" t="str">
        <f>'Mapa de Riscos'!C49</f>
        <v>Evento 1</v>
      </c>
      <c r="C49" s="254"/>
      <c r="D49" s="379">
        <v>1</v>
      </c>
      <c r="E49" s="542" t="str">
        <f>IF(D49&gt;5,"Nota inválida",HLOOKUP(D49,E20:I21,2,0))</f>
        <v>Muito baixa</v>
      </c>
      <c r="F49" s="543" t="str">
        <f>IF(E49&gt;5,"Nota inválida",HLOOKUP(E49,#REF!,2,0))</f>
        <v>Nota inválida</v>
      </c>
      <c r="G49" s="543" t="str">
        <f>IF(F49&gt;5,"Nota inválida",HLOOKUP(F49,#REF!,2,0))</f>
        <v>Nota inválida</v>
      </c>
      <c r="H49" s="543" t="str">
        <f>IF(G49&gt;5,"Nota inválida",HLOOKUP(G49,#REF!,2,0))</f>
        <v>Nota inválida</v>
      </c>
      <c r="I49" s="544" t="str">
        <f>IF(H49&gt;5,"Nota inválida",HLOOKUP(H49,#REF!,2,0))</f>
        <v>Nota inválida</v>
      </c>
      <c r="J49" s="382">
        <f t="shared" si="0"/>
        <v>1</v>
      </c>
      <c r="K49" s="264"/>
      <c r="L49" s="322">
        <v>0</v>
      </c>
      <c r="M49" s="322">
        <v>0</v>
      </c>
      <c r="N49" s="322">
        <v>0</v>
      </c>
      <c r="O49" s="322">
        <v>0</v>
      </c>
      <c r="P49" s="322">
        <v>0</v>
      </c>
      <c r="Q49" s="322">
        <v>0</v>
      </c>
      <c r="R49" s="384">
        <f t="shared" si="1"/>
        <v>0</v>
      </c>
      <c r="S49" s="385">
        <f t="shared" si="2"/>
        <v>0</v>
      </c>
      <c r="T49" s="27"/>
      <c r="U49" s="27"/>
      <c r="V49" s="388">
        <f t="shared" si="3"/>
        <v>0</v>
      </c>
      <c r="W49" s="153" t="str">
        <f t="shared" si="4"/>
        <v>Risco Baixo</v>
      </c>
      <c r="X49" s="71"/>
      <c r="Y49" s="25"/>
    </row>
    <row r="50" spans="1:25" ht="20.100000000000001" customHeight="1" thickTop="1" thickBot="1" x14ac:dyDescent="0.25">
      <c r="A50" s="644"/>
      <c r="B50" s="396" t="str">
        <f>'Mapa de Riscos'!C50</f>
        <v>Evento 2</v>
      </c>
      <c r="C50" s="254"/>
      <c r="D50" s="379">
        <v>1</v>
      </c>
      <c r="E50" s="542" t="str">
        <f>IF(D50&gt;5,"Nota inválida",HLOOKUP(D50,E20:I21,2,0))</f>
        <v>Muito baixa</v>
      </c>
      <c r="F50" s="543" t="str">
        <f>IF(E50&gt;5,"Nota inválida",HLOOKUP(E50,#REF!,2,0))</f>
        <v>Nota inválida</v>
      </c>
      <c r="G50" s="543" t="str">
        <f>IF(F50&gt;5,"Nota inválida",HLOOKUP(F50,#REF!,2,0))</f>
        <v>Nota inválida</v>
      </c>
      <c r="H50" s="543" t="str">
        <f>IF(G50&gt;5,"Nota inválida",HLOOKUP(G50,#REF!,2,0))</f>
        <v>Nota inválida</v>
      </c>
      <c r="I50" s="544" t="str">
        <f>IF(H50&gt;5,"Nota inválida",HLOOKUP(H50,#REF!,2,0))</f>
        <v>Nota inválida</v>
      </c>
      <c r="J50" s="381">
        <f t="shared" si="0"/>
        <v>1</v>
      </c>
      <c r="K50" s="264"/>
      <c r="L50" s="322">
        <v>0</v>
      </c>
      <c r="M50" s="322">
        <v>0</v>
      </c>
      <c r="N50" s="322">
        <v>0</v>
      </c>
      <c r="O50" s="322">
        <v>0</v>
      </c>
      <c r="P50" s="322">
        <v>0</v>
      </c>
      <c r="Q50" s="322">
        <v>0</v>
      </c>
      <c r="R50" s="384">
        <f t="shared" si="1"/>
        <v>0</v>
      </c>
      <c r="S50" s="385">
        <f t="shared" si="2"/>
        <v>0</v>
      </c>
      <c r="T50" s="27"/>
      <c r="U50" s="27"/>
      <c r="V50" s="388">
        <f t="shared" si="3"/>
        <v>0</v>
      </c>
      <c r="W50" s="153" t="str">
        <f t="shared" si="4"/>
        <v>Risco Baixo</v>
      </c>
      <c r="X50" s="71"/>
      <c r="Y50" s="25"/>
    </row>
    <row r="51" spans="1:25" ht="20.100000000000001" customHeight="1" thickTop="1" thickBot="1" x14ac:dyDescent="0.25">
      <c r="A51" s="645"/>
      <c r="B51" s="396" t="str">
        <f>'Mapa de Riscos'!C51</f>
        <v>Evento 3</v>
      </c>
      <c r="C51" s="254"/>
      <c r="D51" s="379">
        <v>1</v>
      </c>
      <c r="E51" s="542" t="str">
        <f>IF(D51&gt;5,"Nota inválida",HLOOKUP(D51,E20:I21,2,0))</f>
        <v>Muito baixa</v>
      </c>
      <c r="F51" s="543" t="str">
        <f>IF(E51&gt;5,"Nota inválida",HLOOKUP(E51,#REF!,2,0))</f>
        <v>Nota inválida</v>
      </c>
      <c r="G51" s="543" t="str">
        <f>IF(F51&gt;5,"Nota inválida",HLOOKUP(F51,#REF!,2,0))</f>
        <v>Nota inválida</v>
      </c>
      <c r="H51" s="543" t="str">
        <f>IF(G51&gt;5,"Nota inválida",HLOOKUP(G51,#REF!,2,0))</f>
        <v>Nota inválida</v>
      </c>
      <c r="I51" s="544" t="str">
        <f>IF(H51&gt;5,"Nota inválida",HLOOKUP(H51,#REF!,2,0))</f>
        <v>Nota inválida</v>
      </c>
      <c r="J51" s="381">
        <f t="shared" si="0"/>
        <v>1</v>
      </c>
      <c r="K51" s="264"/>
      <c r="L51" s="322">
        <v>0</v>
      </c>
      <c r="M51" s="322">
        <v>0</v>
      </c>
      <c r="N51" s="322">
        <v>0</v>
      </c>
      <c r="O51" s="322">
        <v>0</v>
      </c>
      <c r="P51" s="322">
        <v>0</v>
      </c>
      <c r="Q51" s="322">
        <v>0</v>
      </c>
      <c r="R51" s="384">
        <f t="shared" si="1"/>
        <v>0</v>
      </c>
      <c r="S51" s="385">
        <f t="shared" si="2"/>
        <v>0</v>
      </c>
      <c r="T51" s="27"/>
      <c r="U51" s="27"/>
      <c r="V51" s="388">
        <f t="shared" si="3"/>
        <v>0</v>
      </c>
      <c r="W51" s="153" t="str">
        <f t="shared" si="4"/>
        <v>Risco Baixo</v>
      </c>
      <c r="X51" s="71"/>
      <c r="Y51" s="25"/>
    </row>
    <row r="52" spans="1:25" ht="20.100000000000001" customHeight="1" thickTop="1" thickBot="1" x14ac:dyDescent="0.25">
      <c r="A52" s="650" t="str">
        <f>INDEX('Mapa de Riscos'!B$52:B54,ROWS('Mapa de Riscos'!B52))</f>
        <v>Subprocesso/ Atividade 11</v>
      </c>
      <c r="B52" s="396" t="str">
        <f>'Mapa de Riscos'!C52</f>
        <v>Evento 1</v>
      </c>
      <c r="C52" s="254"/>
      <c r="D52" s="379">
        <v>1</v>
      </c>
      <c r="E52" s="542" t="str">
        <f>IF(D52&gt;5,"Nota inválida",HLOOKUP(D52,E20:I21,2,0))</f>
        <v>Muito baixa</v>
      </c>
      <c r="F52" s="543" t="str">
        <f>IF(E52&gt;5,"Nota inválida",HLOOKUP(E52,#REF!,2,0))</f>
        <v>Nota inválida</v>
      </c>
      <c r="G52" s="543" t="str">
        <f>IF(F52&gt;5,"Nota inválida",HLOOKUP(F52,#REF!,2,0))</f>
        <v>Nota inválida</v>
      </c>
      <c r="H52" s="543" t="str">
        <f>IF(G52&gt;5,"Nota inválida",HLOOKUP(G52,#REF!,2,0))</f>
        <v>Nota inválida</v>
      </c>
      <c r="I52" s="544" t="str">
        <f>IF(H52&gt;5,"Nota inválida",HLOOKUP(H52,#REF!,2,0))</f>
        <v>Nota inválida</v>
      </c>
      <c r="J52" s="381">
        <f t="shared" si="0"/>
        <v>1</v>
      </c>
      <c r="K52" s="264"/>
      <c r="L52" s="322">
        <v>0</v>
      </c>
      <c r="M52" s="322">
        <v>0</v>
      </c>
      <c r="N52" s="322">
        <v>0</v>
      </c>
      <c r="O52" s="322">
        <v>0</v>
      </c>
      <c r="P52" s="322">
        <v>0</v>
      </c>
      <c r="Q52" s="322">
        <v>0</v>
      </c>
      <c r="R52" s="384">
        <f t="shared" si="1"/>
        <v>0</v>
      </c>
      <c r="S52" s="385">
        <f t="shared" si="2"/>
        <v>0</v>
      </c>
      <c r="T52" s="27"/>
      <c r="U52" s="27"/>
      <c r="V52" s="388">
        <f t="shared" si="3"/>
        <v>0</v>
      </c>
      <c r="W52" s="153" t="str">
        <f t="shared" si="4"/>
        <v>Risco Baixo</v>
      </c>
      <c r="X52" s="71"/>
      <c r="Y52" s="25"/>
    </row>
    <row r="53" spans="1:25" ht="20.100000000000001" customHeight="1" thickTop="1" thickBot="1" x14ac:dyDescent="0.25">
      <c r="A53" s="644"/>
      <c r="B53" s="396" t="str">
        <f>'Mapa de Riscos'!C53</f>
        <v>Evento 2</v>
      </c>
      <c r="C53" s="254"/>
      <c r="D53" s="379">
        <v>1</v>
      </c>
      <c r="E53" s="542" t="str">
        <f>IF(D53&gt;5,"Nota inválida",HLOOKUP(D53,E20:I21,2,0))</f>
        <v>Muito baixa</v>
      </c>
      <c r="F53" s="543" t="str">
        <f>IF(E53&gt;5,"Nota inválida",HLOOKUP(E53,#REF!,2,0))</f>
        <v>Nota inválida</v>
      </c>
      <c r="G53" s="543" t="str">
        <f>IF(F53&gt;5,"Nota inválida",HLOOKUP(F53,#REF!,2,0))</f>
        <v>Nota inválida</v>
      </c>
      <c r="H53" s="543" t="str">
        <f>IF(G53&gt;5,"Nota inválida",HLOOKUP(G53,#REF!,2,0))</f>
        <v>Nota inválida</v>
      </c>
      <c r="I53" s="544" t="str">
        <f>IF(H53&gt;5,"Nota inválida",HLOOKUP(H53,#REF!,2,0))</f>
        <v>Nota inválida</v>
      </c>
      <c r="J53" s="381">
        <f t="shared" si="0"/>
        <v>1</v>
      </c>
      <c r="K53" s="264"/>
      <c r="L53" s="322">
        <v>0</v>
      </c>
      <c r="M53" s="322">
        <v>0</v>
      </c>
      <c r="N53" s="322">
        <v>0</v>
      </c>
      <c r="O53" s="322">
        <v>0</v>
      </c>
      <c r="P53" s="322">
        <v>0</v>
      </c>
      <c r="Q53" s="322">
        <v>0</v>
      </c>
      <c r="R53" s="384">
        <f t="shared" si="1"/>
        <v>0</v>
      </c>
      <c r="S53" s="385">
        <f t="shared" si="2"/>
        <v>0</v>
      </c>
      <c r="T53" s="27"/>
      <c r="U53" s="27"/>
      <c r="V53" s="388">
        <f t="shared" si="3"/>
        <v>0</v>
      </c>
      <c r="W53" s="153" t="str">
        <f t="shared" si="4"/>
        <v>Risco Baixo</v>
      </c>
      <c r="X53" s="71"/>
      <c r="Y53" s="25"/>
    </row>
    <row r="54" spans="1:25" ht="20.100000000000001" customHeight="1" thickTop="1" thickBot="1" x14ac:dyDescent="0.25">
      <c r="A54" s="645"/>
      <c r="B54" s="396" t="str">
        <f>'Mapa de Riscos'!C54</f>
        <v>Evento 3</v>
      </c>
      <c r="C54" s="254"/>
      <c r="D54" s="379">
        <v>1</v>
      </c>
      <c r="E54" s="542" t="str">
        <f>IF(D54&gt;5,"Nota inválida",HLOOKUP(D54,E20:I21,2,0))</f>
        <v>Muito baixa</v>
      </c>
      <c r="F54" s="543" t="str">
        <f>IF(E54&gt;5,"Nota inválida",HLOOKUP(E54,#REF!,2,0))</f>
        <v>Nota inválida</v>
      </c>
      <c r="G54" s="543" t="str">
        <f>IF(F54&gt;5,"Nota inválida",HLOOKUP(F54,#REF!,2,0))</f>
        <v>Nota inválida</v>
      </c>
      <c r="H54" s="543" t="str">
        <f>IF(G54&gt;5,"Nota inválida",HLOOKUP(G54,#REF!,2,0))</f>
        <v>Nota inválida</v>
      </c>
      <c r="I54" s="544" t="str">
        <f>IF(H54&gt;5,"Nota inválida",HLOOKUP(H54,#REF!,2,0))</f>
        <v>Nota inválida</v>
      </c>
      <c r="J54" s="381">
        <f t="shared" si="0"/>
        <v>1</v>
      </c>
      <c r="K54" s="264"/>
      <c r="L54" s="322">
        <v>0</v>
      </c>
      <c r="M54" s="322">
        <v>0</v>
      </c>
      <c r="N54" s="322">
        <v>0</v>
      </c>
      <c r="O54" s="322">
        <v>0</v>
      </c>
      <c r="P54" s="322">
        <v>0</v>
      </c>
      <c r="Q54" s="322">
        <v>0</v>
      </c>
      <c r="R54" s="384">
        <f t="shared" si="1"/>
        <v>0</v>
      </c>
      <c r="S54" s="385">
        <f t="shared" si="2"/>
        <v>0</v>
      </c>
      <c r="T54" s="27"/>
      <c r="U54" s="27"/>
      <c r="V54" s="388">
        <f t="shared" si="3"/>
        <v>0</v>
      </c>
      <c r="W54" s="153" t="str">
        <f t="shared" si="4"/>
        <v>Risco Baixo</v>
      </c>
      <c r="X54" s="71"/>
      <c r="Y54" s="25"/>
    </row>
    <row r="55" spans="1:25" ht="20.100000000000001" customHeight="1" thickTop="1" thickBot="1" x14ac:dyDescent="0.25">
      <c r="A55" s="650" t="str">
        <f>INDEX('Mapa de Riscos'!B$55:B57,ROWS('Mapa de Riscos'!B55))</f>
        <v>Subprocesso/ Atividade 12</v>
      </c>
      <c r="B55" s="396" t="str">
        <f>'Mapa de Riscos'!C55</f>
        <v>Evento 1</v>
      </c>
      <c r="C55" s="254"/>
      <c r="D55" s="379">
        <v>1</v>
      </c>
      <c r="E55" s="542" t="str">
        <f>IF(D55&gt;5,"Nota inválida",HLOOKUP(D55,E20:I21,2,0))</f>
        <v>Muito baixa</v>
      </c>
      <c r="F55" s="543" t="str">
        <f>IF(E55&gt;5,"Nota inválida",HLOOKUP(E55,#REF!,2,0))</f>
        <v>Nota inválida</v>
      </c>
      <c r="G55" s="543" t="str">
        <f>IF(F55&gt;5,"Nota inválida",HLOOKUP(F55,#REF!,2,0))</f>
        <v>Nota inválida</v>
      </c>
      <c r="H55" s="543" t="str">
        <f>IF(G55&gt;5,"Nota inválida",HLOOKUP(G55,#REF!,2,0))</f>
        <v>Nota inválida</v>
      </c>
      <c r="I55" s="544" t="str">
        <f>IF(H55&gt;5,"Nota inválida",HLOOKUP(H55,#REF!,2,0))</f>
        <v>Nota inválida</v>
      </c>
      <c r="J55" s="381">
        <f t="shared" si="0"/>
        <v>1</v>
      </c>
      <c r="K55" s="264"/>
      <c r="L55" s="322">
        <v>0</v>
      </c>
      <c r="M55" s="322">
        <v>0</v>
      </c>
      <c r="N55" s="322">
        <v>0</v>
      </c>
      <c r="O55" s="322">
        <v>0</v>
      </c>
      <c r="P55" s="322">
        <v>0</v>
      </c>
      <c r="Q55" s="322">
        <v>0</v>
      </c>
      <c r="R55" s="384">
        <f t="shared" si="1"/>
        <v>0</v>
      </c>
      <c r="S55" s="385">
        <f t="shared" si="2"/>
        <v>0</v>
      </c>
      <c r="T55" s="27"/>
      <c r="U55" s="27"/>
      <c r="V55" s="388">
        <f t="shared" si="3"/>
        <v>0</v>
      </c>
      <c r="W55" s="153" t="str">
        <f t="shared" si="4"/>
        <v>Risco Baixo</v>
      </c>
      <c r="X55" s="71"/>
      <c r="Y55" s="25"/>
    </row>
    <row r="56" spans="1:25" ht="20.100000000000001" customHeight="1" thickTop="1" thickBot="1" x14ac:dyDescent="0.25">
      <c r="A56" s="644"/>
      <c r="B56" s="396" t="str">
        <f>'Mapa de Riscos'!C56</f>
        <v>Evento 2</v>
      </c>
      <c r="C56" s="254"/>
      <c r="D56" s="379">
        <v>1</v>
      </c>
      <c r="E56" s="542" t="str">
        <f>IF(D56&gt;5,"Nota inválida",HLOOKUP(D56,E20:I21,2,0))</f>
        <v>Muito baixa</v>
      </c>
      <c r="F56" s="543" t="str">
        <f>IF(E56&gt;5,"Nota inválida",HLOOKUP(E56,#REF!,2,0))</f>
        <v>Nota inválida</v>
      </c>
      <c r="G56" s="543" t="str">
        <f>IF(F56&gt;5,"Nota inválida",HLOOKUP(F56,#REF!,2,0))</f>
        <v>Nota inválida</v>
      </c>
      <c r="H56" s="543" t="str">
        <f>IF(G56&gt;5,"Nota inválida",HLOOKUP(G56,#REF!,2,0))</f>
        <v>Nota inválida</v>
      </c>
      <c r="I56" s="544" t="str">
        <f>IF(H56&gt;5,"Nota inválida",HLOOKUP(H56,#REF!,2,0))</f>
        <v>Nota inválida</v>
      </c>
      <c r="J56" s="381">
        <f t="shared" si="0"/>
        <v>1</v>
      </c>
      <c r="K56" s="264"/>
      <c r="L56" s="322">
        <v>0</v>
      </c>
      <c r="M56" s="322">
        <v>0</v>
      </c>
      <c r="N56" s="322">
        <v>0</v>
      </c>
      <c r="O56" s="322">
        <v>0</v>
      </c>
      <c r="P56" s="322">
        <v>0</v>
      </c>
      <c r="Q56" s="322">
        <v>0</v>
      </c>
      <c r="R56" s="384">
        <f t="shared" si="1"/>
        <v>0</v>
      </c>
      <c r="S56" s="385">
        <f t="shared" si="2"/>
        <v>0</v>
      </c>
      <c r="T56" s="27"/>
      <c r="U56" s="27"/>
      <c r="V56" s="388">
        <f t="shared" si="3"/>
        <v>0</v>
      </c>
      <c r="W56" s="153" t="str">
        <f t="shared" si="4"/>
        <v>Risco Baixo</v>
      </c>
      <c r="X56" s="71"/>
      <c r="Y56" s="25"/>
    </row>
    <row r="57" spans="1:25" ht="20.100000000000001" customHeight="1" thickTop="1" thickBot="1" x14ac:dyDescent="0.25">
      <c r="A57" s="645"/>
      <c r="B57" s="396" t="str">
        <f>'Mapa de Riscos'!C57</f>
        <v>Evento 3</v>
      </c>
      <c r="C57" s="254"/>
      <c r="D57" s="379">
        <v>1</v>
      </c>
      <c r="E57" s="542" t="str">
        <f>IF(D57&gt;5,"Nota inválida",HLOOKUP(D57,E20:I21,2,0))</f>
        <v>Muito baixa</v>
      </c>
      <c r="F57" s="543" t="str">
        <f>IF(E57&gt;5,"Nota inválida",HLOOKUP(E57,#REF!,2,0))</f>
        <v>Nota inválida</v>
      </c>
      <c r="G57" s="543" t="str">
        <f>IF(F57&gt;5,"Nota inválida",HLOOKUP(F57,#REF!,2,0))</f>
        <v>Nota inválida</v>
      </c>
      <c r="H57" s="543" t="str">
        <f>IF(G57&gt;5,"Nota inválida",HLOOKUP(G57,#REF!,2,0))</f>
        <v>Nota inválida</v>
      </c>
      <c r="I57" s="544" t="str">
        <f>IF(H57&gt;5,"Nota inválida",HLOOKUP(H57,#REF!,2,0))</f>
        <v>Nota inválida</v>
      </c>
      <c r="J57" s="381">
        <f t="shared" si="0"/>
        <v>1</v>
      </c>
      <c r="K57" s="264"/>
      <c r="L57" s="322">
        <v>0</v>
      </c>
      <c r="M57" s="322">
        <v>0</v>
      </c>
      <c r="N57" s="322">
        <v>0</v>
      </c>
      <c r="O57" s="322">
        <v>0</v>
      </c>
      <c r="P57" s="322">
        <v>0</v>
      </c>
      <c r="Q57" s="322">
        <v>0</v>
      </c>
      <c r="R57" s="384">
        <f t="shared" si="1"/>
        <v>0</v>
      </c>
      <c r="S57" s="385">
        <f t="shared" si="2"/>
        <v>0</v>
      </c>
      <c r="T57" s="27"/>
      <c r="U57" s="27"/>
      <c r="V57" s="388">
        <f t="shared" si="3"/>
        <v>0</v>
      </c>
      <c r="W57" s="153" t="str">
        <f t="shared" si="4"/>
        <v>Risco Baixo</v>
      </c>
      <c r="X57" s="71"/>
      <c r="Y57" s="25"/>
    </row>
    <row r="58" spans="1:25" ht="20.100000000000001" customHeight="1" thickTop="1" thickBot="1" x14ac:dyDescent="0.25">
      <c r="A58" s="650" t="str">
        <f>INDEX('Mapa de Riscos'!B$58:B60,ROWS('Mapa de Riscos'!B58))</f>
        <v>Subprocesso/ Atividade 13</v>
      </c>
      <c r="B58" s="396" t="str">
        <f>'Mapa de Riscos'!C58</f>
        <v>Evento 1</v>
      </c>
      <c r="C58" s="254"/>
      <c r="D58" s="379">
        <v>1</v>
      </c>
      <c r="E58" s="542" t="str">
        <f>IF(D58&gt;5,"Nota inválida",HLOOKUP(D58,E20:I21,2,0))</f>
        <v>Muito baixa</v>
      </c>
      <c r="F58" s="543" t="str">
        <f>IF(E58&gt;5,"Nota inválida",HLOOKUP(E58,#REF!,2,0))</f>
        <v>Nota inválida</v>
      </c>
      <c r="G58" s="543" t="str">
        <f>IF(F58&gt;5,"Nota inválida",HLOOKUP(F58,#REF!,2,0))</f>
        <v>Nota inválida</v>
      </c>
      <c r="H58" s="543" t="str">
        <f>IF(G58&gt;5,"Nota inválida",HLOOKUP(G58,#REF!,2,0))</f>
        <v>Nota inválida</v>
      </c>
      <c r="I58" s="544" t="str">
        <f>IF(H58&gt;5,"Nota inválida",HLOOKUP(H58,#REF!,2,0))</f>
        <v>Nota inválida</v>
      </c>
      <c r="J58" s="381">
        <f t="shared" si="0"/>
        <v>1</v>
      </c>
      <c r="K58" s="264"/>
      <c r="L58" s="322">
        <v>0</v>
      </c>
      <c r="M58" s="322">
        <v>0</v>
      </c>
      <c r="N58" s="322">
        <v>0</v>
      </c>
      <c r="O58" s="322">
        <v>0</v>
      </c>
      <c r="P58" s="322">
        <v>0</v>
      </c>
      <c r="Q58" s="322">
        <v>0</v>
      </c>
      <c r="R58" s="384">
        <f t="shared" si="1"/>
        <v>0</v>
      </c>
      <c r="S58" s="385">
        <f t="shared" si="2"/>
        <v>0</v>
      </c>
      <c r="T58" s="27"/>
      <c r="U58" s="27"/>
      <c r="V58" s="388">
        <f t="shared" si="3"/>
        <v>0</v>
      </c>
      <c r="W58" s="153" t="str">
        <f t="shared" si="4"/>
        <v>Risco Baixo</v>
      </c>
      <c r="X58" s="71"/>
      <c r="Y58" s="25"/>
    </row>
    <row r="59" spans="1:25" ht="20.100000000000001" customHeight="1" thickTop="1" thickBot="1" x14ac:dyDescent="0.25">
      <c r="A59" s="644"/>
      <c r="B59" s="396" t="str">
        <f>'Mapa de Riscos'!C59</f>
        <v>Evento 2</v>
      </c>
      <c r="C59" s="254"/>
      <c r="D59" s="379">
        <v>1</v>
      </c>
      <c r="E59" s="542" t="str">
        <f>IF(D59&gt;5,"Nota inválida",HLOOKUP(D59,E20:I21,2,0))</f>
        <v>Muito baixa</v>
      </c>
      <c r="F59" s="543" t="str">
        <f>IF(E59&gt;5,"Nota inválida",HLOOKUP(E59,#REF!,2,0))</f>
        <v>Nota inválida</v>
      </c>
      <c r="G59" s="543" t="str">
        <f>IF(F59&gt;5,"Nota inválida",HLOOKUP(F59,#REF!,2,0))</f>
        <v>Nota inválida</v>
      </c>
      <c r="H59" s="543" t="str">
        <f>IF(G59&gt;5,"Nota inválida",HLOOKUP(G59,#REF!,2,0))</f>
        <v>Nota inválida</v>
      </c>
      <c r="I59" s="544" t="str">
        <f>IF(H59&gt;5,"Nota inválida",HLOOKUP(H59,#REF!,2,0))</f>
        <v>Nota inválida</v>
      </c>
      <c r="J59" s="381">
        <f t="shared" si="0"/>
        <v>1</v>
      </c>
      <c r="K59" s="264"/>
      <c r="L59" s="322">
        <v>0</v>
      </c>
      <c r="M59" s="322">
        <v>0</v>
      </c>
      <c r="N59" s="322">
        <v>0</v>
      </c>
      <c r="O59" s="322">
        <v>0</v>
      </c>
      <c r="P59" s="322">
        <v>0</v>
      </c>
      <c r="Q59" s="322">
        <v>0</v>
      </c>
      <c r="R59" s="384">
        <f t="shared" si="1"/>
        <v>0</v>
      </c>
      <c r="S59" s="385">
        <f t="shared" si="2"/>
        <v>0</v>
      </c>
      <c r="T59" s="27"/>
      <c r="U59" s="27"/>
      <c r="V59" s="388">
        <f t="shared" si="3"/>
        <v>0</v>
      </c>
      <c r="W59" s="153" t="str">
        <f t="shared" si="4"/>
        <v>Risco Baixo</v>
      </c>
      <c r="X59" s="71"/>
      <c r="Y59" s="25"/>
    </row>
    <row r="60" spans="1:25" ht="20.100000000000001" customHeight="1" thickTop="1" thickBot="1" x14ac:dyDescent="0.25">
      <c r="A60" s="651"/>
      <c r="B60" s="396" t="str">
        <f>'Mapa de Riscos'!C60</f>
        <v>Evento 3</v>
      </c>
      <c r="C60" s="254"/>
      <c r="D60" s="380">
        <v>1</v>
      </c>
      <c r="E60" s="567" t="str">
        <f>IF(D60&gt;5,"Nota inválida",HLOOKUP(D60,E20:I21,2,0))</f>
        <v>Muito baixa</v>
      </c>
      <c r="F60" s="568" t="str">
        <f>IF(E60&gt;5,"Nota inválida",HLOOKUP(E60,#REF!,2,0))</f>
        <v>Nota inválida</v>
      </c>
      <c r="G60" s="568" t="str">
        <f>IF(F60&gt;5,"Nota inválida",HLOOKUP(F60,#REF!,2,0))</f>
        <v>Nota inválida</v>
      </c>
      <c r="H60" s="568" t="str">
        <f>IF(G60&gt;5,"Nota inválida",HLOOKUP(G60,#REF!,2,0))</f>
        <v>Nota inválida</v>
      </c>
      <c r="I60" s="569" t="str">
        <f>IF(H60&gt;5,"Nota inválida",HLOOKUP(H60,#REF!,2,0))</f>
        <v>Nota inválida</v>
      </c>
      <c r="J60" s="383">
        <f t="shared" si="0"/>
        <v>1</v>
      </c>
      <c r="K60" s="264"/>
      <c r="L60" s="322">
        <v>0</v>
      </c>
      <c r="M60" s="376">
        <v>0</v>
      </c>
      <c r="N60" s="325">
        <v>0</v>
      </c>
      <c r="O60" s="325">
        <v>0</v>
      </c>
      <c r="P60" s="325">
        <v>0</v>
      </c>
      <c r="Q60" s="377">
        <v>0</v>
      </c>
      <c r="R60" s="386">
        <f t="shared" si="1"/>
        <v>0</v>
      </c>
      <c r="S60" s="387">
        <f t="shared" si="2"/>
        <v>0</v>
      </c>
      <c r="T60" s="27"/>
      <c r="U60" s="27"/>
      <c r="V60" s="388">
        <f t="shared" si="3"/>
        <v>0</v>
      </c>
      <c r="W60" s="153" t="str">
        <f t="shared" si="4"/>
        <v>Risco Baixo</v>
      </c>
      <c r="X60" s="71"/>
      <c r="Y60" s="25"/>
    </row>
    <row r="61" spans="1:25" x14ac:dyDescent="0.2">
      <c r="B61" s="28"/>
      <c r="C61" s="29"/>
      <c r="D61" s="373"/>
      <c r="E61" s="29"/>
      <c r="F61" s="29"/>
      <c r="G61" s="29"/>
      <c r="H61" s="29"/>
      <c r="I61" s="29"/>
      <c r="J61" s="373"/>
      <c r="K61" s="29"/>
      <c r="L61" s="195"/>
      <c r="M61" s="29"/>
      <c r="N61" s="29"/>
      <c r="O61" s="29"/>
      <c r="P61" s="29"/>
      <c r="Q61" s="29"/>
      <c r="R61" s="63"/>
      <c r="S61" s="29"/>
      <c r="T61" s="29"/>
      <c r="U61" s="29"/>
      <c r="V61" s="29"/>
      <c r="W61" s="29"/>
      <c r="X61" s="69"/>
    </row>
    <row r="62" spans="1:25" ht="15.75" thickBot="1" x14ac:dyDescent="0.25">
      <c r="B62" s="28"/>
      <c r="C62" s="29"/>
      <c r="K62" s="311"/>
      <c r="L62" s="545" t="s">
        <v>208</v>
      </c>
      <c r="M62" s="545"/>
      <c r="N62" s="545"/>
      <c r="O62" s="545"/>
      <c r="P62" s="545"/>
      <c r="S62" s="30"/>
      <c r="T62" s="31"/>
      <c r="V62" s="32"/>
      <c r="W62" s="32"/>
      <c r="X62" s="33"/>
    </row>
    <row r="63" spans="1:25" ht="16.5" customHeight="1" thickTop="1" thickBot="1" x14ac:dyDescent="0.25">
      <c r="I63" s="565" t="s">
        <v>18</v>
      </c>
      <c r="J63" s="392" t="s">
        <v>89</v>
      </c>
      <c r="K63" s="393">
        <v>5</v>
      </c>
      <c r="L63" s="442">
        <v>5</v>
      </c>
      <c r="M63" s="440">
        <v>10</v>
      </c>
      <c r="N63" s="439">
        <v>15</v>
      </c>
      <c r="O63" s="439">
        <v>20</v>
      </c>
      <c r="P63" s="439">
        <v>25</v>
      </c>
      <c r="U63" s="59"/>
      <c r="V63" s="32"/>
      <c r="X63" s="69"/>
    </row>
    <row r="64" spans="1:25" ht="14.25" thickTop="1" thickBot="1" x14ac:dyDescent="0.25">
      <c r="A64" s="194"/>
      <c r="I64" s="566"/>
      <c r="J64" s="392" t="s">
        <v>286</v>
      </c>
      <c r="K64" s="393">
        <v>4</v>
      </c>
      <c r="L64" s="442">
        <v>4</v>
      </c>
      <c r="M64" s="441">
        <v>8</v>
      </c>
      <c r="N64" s="440">
        <v>12</v>
      </c>
      <c r="O64" s="439">
        <v>16</v>
      </c>
      <c r="P64" s="439">
        <v>20</v>
      </c>
      <c r="U64" s="59"/>
      <c r="V64" s="59"/>
      <c r="X64" s="69"/>
    </row>
    <row r="65" spans="2:24" ht="14.25" thickTop="1" thickBot="1" x14ac:dyDescent="0.25">
      <c r="I65" s="566"/>
      <c r="J65" s="392" t="s">
        <v>90</v>
      </c>
      <c r="K65" s="393">
        <v>3</v>
      </c>
      <c r="L65" s="444">
        <v>3</v>
      </c>
      <c r="M65" s="443">
        <v>6</v>
      </c>
      <c r="N65" s="441">
        <v>9</v>
      </c>
      <c r="O65" s="441">
        <v>12</v>
      </c>
      <c r="P65" s="439">
        <v>15</v>
      </c>
      <c r="U65" s="59"/>
      <c r="V65" s="59"/>
      <c r="X65" s="69"/>
    </row>
    <row r="66" spans="2:24" ht="14.25" thickTop="1" thickBot="1" x14ac:dyDescent="0.25">
      <c r="I66" s="566"/>
      <c r="J66" s="392" t="s">
        <v>287</v>
      </c>
      <c r="K66" s="393">
        <v>2</v>
      </c>
      <c r="L66" s="446">
        <v>2</v>
      </c>
      <c r="M66" s="443">
        <v>4</v>
      </c>
      <c r="N66" s="443">
        <v>6</v>
      </c>
      <c r="O66" s="441">
        <v>8</v>
      </c>
      <c r="P66" s="441">
        <v>10</v>
      </c>
      <c r="U66" s="59"/>
      <c r="V66" s="59"/>
      <c r="X66" s="69"/>
    </row>
    <row r="67" spans="2:24" ht="14.25" thickTop="1" thickBot="1" x14ac:dyDescent="0.25">
      <c r="I67" s="566"/>
      <c r="J67" s="392" t="s">
        <v>288</v>
      </c>
      <c r="K67" s="393">
        <v>1</v>
      </c>
      <c r="L67" s="446">
        <v>1</v>
      </c>
      <c r="M67" s="446">
        <v>2</v>
      </c>
      <c r="N67" s="444">
        <v>3</v>
      </c>
      <c r="O67" s="442">
        <v>4</v>
      </c>
      <c r="P67" s="442">
        <v>5</v>
      </c>
      <c r="U67" s="59"/>
      <c r="V67" s="59"/>
      <c r="X67" s="69"/>
    </row>
    <row r="68" spans="2:24" ht="16.5" customHeight="1" thickTop="1" thickBot="1" x14ac:dyDescent="0.25">
      <c r="B68" s="28"/>
      <c r="C68" s="29"/>
      <c r="K68" s="311"/>
      <c r="L68" s="206">
        <v>1</v>
      </c>
      <c r="M68" s="206">
        <v>2</v>
      </c>
      <c r="N68" s="206">
        <v>3</v>
      </c>
      <c r="O68" s="206">
        <v>4</v>
      </c>
      <c r="P68" s="206">
        <v>5</v>
      </c>
      <c r="S68" s="30"/>
      <c r="T68" s="666"/>
      <c r="U68" s="59"/>
      <c r="X68" s="69"/>
    </row>
    <row r="69" spans="2:24" ht="16.5" customHeight="1" thickTop="1" thickBot="1" x14ac:dyDescent="0.25">
      <c r="B69" s="28"/>
      <c r="C69" s="29"/>
      <c r="K69" s="311"/>
      <c r="L69" s="407" t="s">
        <v>260</v>
      </c>
      <c r="M69" s="408" t="s">
        <v>228</v>
      </c>
      <c r="N69" s="408" t="s">
        <v>229</v>
      </c>
      <c r="O69" s="408" t="s">
        <v>230</v>
      </c>
      <c r="P69" s="409" t="s">
        <v>231</v>
      </c>
      <c r="S69" s="30"/>
      <c r="T69" s="666"/>
      <c r="U69" s="75"/>
      <c r="X69" s="69"/>
    </row>
    <row r="70" spans="2:24" ht="16.5" customHeight="1" thickTop="1" x14ac:dyDescent="0.2">
      <c r="B70" s="28"/>
      <c r="C70" s="29"/>
      <c r="K70" s="311"/>
      <c r="L70" s="406" t="s">
        <v>26</v>
      </c>
      <c r="M70" s="406" t="s">
        <v>83</v>
      </c>
      <c r="N70" s="406" t="s">
        <v>84</v>
      </c>
      <c r="O70" s="406" t="s">
        <v>85</v>
      </c>
      <c r="P70" s="406" t="s">
        <v>27</v>
      </c>
      <c r="S70" s="30"/>
      <c r="T70" s="207"/>
      <c r="U70" s="75"/>
      <c r="X70" s="69"/>
    </row>
    <row r="71" spans="2:24" ht="15" x14ac:dyDescent="0.2">
      <c r="B71" s="28"/>
      <c r="C71" s="29"/>
      <c r="L71" s="546" t="s">
        <v>209</v>
      </c>
      <c r="M71" s="546"/>
      <c r="N71" s="546"/>
      <c r="O71" s="546"/>
      <c r="P71" s="546"/>
      <c r="S71" s="30"/>
      <c r="T71" s="59"/>
      <c r="U71" s="75"/>
      <c r="X71" s="69"/>
    </row>
    <row r="72" spans="2:24" ht="15" x14ac:dyDescent="0.2">
      <c r="B72" s="78"/>
      <c r="C72" s="243"/>
      <c r="D72" s="375"/>
      <c r="J72" s="374"/>
      <c r="K72" s="243"/>
      <c r="Q72" s="73"/>
      <c r="R72" s="203"/>
      <c r="S72" s="30"/>
      <c r="T72" s="59"/>
      <c r="U72" s="74"/>
      <c r="X72" s="69"/>
    </row>
    <row r="73" spans="2:24" ht="15.75" x14ac:dyDescent="0.2">
      <c r="B73" s="78"/>
      <c r="C73" s="243"/>
      <c r="D73" s="375"/>
      <c r="K73" s="243"/>
      <c r="L73" s="562" t="s">
        <v>92</v>
      </c>
      <c r="M73" s="562"/>
      <c r="N73" s="562"/>
      <c r="O73" s="562"/>
      <c r="P73" s="562"/>
      <c r="Q73" s="73"/>
      <c r="R73" s="203"/>
      <c r="S73" s="30"/>
      <c r="T73" s="59"/>
      <c r="U73" s="74"/>
      <c r="V73" s="34"/>
      <c r="W73" s="79"/>
      <c r="X73" s="69"/>
    </row>
    <row r="74" spans="2:24" ht="15.75" x14ac:dyDescent="0.2">
      <c r="B74" s="78"/>
      <c r="C74" s="243"/>
      <c r="D74" s="375"/>
      <c r="K74" s="243"/>
      <c r="L74" s="660" t="s">
        <v>93</v>
      </c>
      <c r="M74" s="660"/>
      <c r="N74" s="660"/>
      <c r="O74" s="661" t="s">
        <v>94</v>
      </c>
      <c r="P74" s="661"/>
      <c r="V74" s="34"/>
      <c r="W74" s="79"/>
      <c r="X74" s="69"/>
    </row>
    <row r="75" spans="2:24" ht="15.75" x14ac:dyDescent="0.2">
      <c r="B75" s="78"/>
      <c r="C75" s="243"/>
      <c r="D75" s="375"/>
      <c r="K75" s="243"/>
      <c r="L75" s="662" t="s">
        <v>95</v>
      </c>
      <c r="M75" s="662"/>
      <c r="N75" s="662"/>
      <c r="O75" s="663" t="s">
        <v>298</v>
      </c>
      <c r="P75" s="663"/>
      <c r="V75" s="34"/>
      <c r="W75" s="79"/>
      <c r="X75" s="69"/>
    </row>
    <row r="76" spans="2:24" ht="15.75" x14ac:dyDescent="0.2">
      <c r="B76" s="78"/>
      <c r="C76" s="243"/>
      <c r="D76" s="375"/>
      <c r="K76" s="243"/>
      <c r="L76" s="664" t="s">
        <v>96</v>
      </c>
      <c r="M76" s="664"/>
      <c r="N76" s="664"/>
      <c r="O76" s="665" t="s">
        <v>297</v>
      </c>
      <c r="P76" s="665"/>
      <c r="V76" s="34"/>
      <c r="W76" s="79"/>
      <c r="X76" s="69"/>
    </row>
    <row r="77" spans="2:24" ht="15.75" x14ac:dyDescent="0.2">
      <c r="B77" s="78"/>
      <c r="C77" s="243"/>
      <c r="D77" s="375"/>
      <c r="K77" s="243"/>
      <c r="L77" s="625" t="s">
        <v>97</v>
      </c>
      <c r="M77" s="625"/>
      <c r="N77" s="625"/>
      <c r="O77" s="626" t="s">
        <v>296</v>
      </c>
      <c r="P77" s="626"/>
      <c r="V77" s="34"/>
      <c r="W77" s="79"/>
      <c r="X77" s="69"/>
    </row>
    <row r="78" spans="2:24" ht="15.75" x14ac:dyDescent="0.2">
      <c r="B78" s="78"/>
      <c r="C78" s="243"/>
      <c r="D78" s="375"/>
      <c r="K78" s="243"/>
      <c r="L78" s="655" t="s">
        <v>91</v>
      </c>
      <c r="M78" s="655"/>
      <c r="N78" s="655"/>
      <c r="O78" s="656" t="s">
        <v>295</v>
      </c>
      <c r="P78" s="656"/>
      <c r="V78" s="34"/>
      <c r="W78" s="79"/>
      <c r="X78" s="69"/>
    </row>
    <row r="79" spans="2:24" x14ac:dyDescent="0.2">
      <c r="B79" s="78"/>
      <c r="C79" s="243"/>
      <c r="D79" s="375"/>
      <c r="K79" s="243"/>
      <c r="L79" s="80"/>
      <c r="M79" s="80"/>
      <c r="N79" s="80"/>
      <c r="O79" s="81"/>
      <c r="P79" s="80"/>
      <c r="V79" s="59"/>
      <c r="W79" s="59"/>
      <c r="X79" s="69"/>
    </row>
    <row r="80" spans="2:24" ht="15.75" thickBot="1" x14ac:dyDescent="0.25">
      <c r="B80" s="82"/>
      <c r="C80" s="83"/>
      <c r="D80" s="319"/>
      <c r="E80" s="83"/>
      <c r="F80" s="83"/>
      <c r="G80" s="83"/>
      <c r="H80" s="83"/>
      <c r="I80" s="83"/>
      <c r="J80" s="319"/>
      <c r="K80" s="83"/>
      <c r="L80" s="83"/>
      <c r="M80" s="83"/>
      <c r="N80" s="83"/>
      <c r="O80" s="83"/>
      <c r="P80" s="83"/>
      <c r="Q80" s="83"/>
      <c r="R80" s="73"/>
      <c r="S80" s="83"/>
      <c r="T80" s="83"/>
      <c r="U80" s="83"/>
      <c r="V80" s="83"/>
      <c r="W80" s="83"/>
      <c r="X80" s="84"/>
    </row>
    <row r="81" spans="2:24" ht="15.75" thickBot="1" x14ac:dyDescent="0.25">
      <c r="B81" s="85"/>
      <c r="C81" s="86"/>
      <c r="D81" s="318"/>
      <c r="K81" s="86"/>
      <c r="L81" s="86"/>
      <c r="M81" s="86"/>
      <c r="N81" s="86"/>
      <c r="O81" s="86"/>
      <c r="P81" s="86"/>
      <c r="Q81" s="86"/>
      <c r="R81" s="73"/>
      <c r="S81" s="86"/>
      <c r="T81" s="86"/>
      <c r="U81" s="86"/>
      <c r="X81" s="87"/>
    </row>
    <row r="82" spans="2:24" ht="15" x14ac:dyDescent="0.2">
      <c r="R82" s="73"/>
    </row>
    <row r="83" spans="2:24" ht="15" x14ac:dyDescent="0.2">
      <c r="R83" s="73"/>
    </row>
    <row r="84" spans="2:24" ht="15" x14ac:dyDescent="0.2">
      <c r="R84" s="73"/>
    </row>
    <row r="85" spans="2:24" ht="15" x14ac:dyDescent="0.2">
      <c r="R85" s="73"/>
    </row>
    <row r="86" spans="2:24" ht="15" x14ac:dyDescent="0.2">
      <c r="R86" s="73"/>
    </row>
    <row r="87" spans="2:24" ht="13.5" thickBot="1" x14ac:dyDescent="0.25">
      <c r="R87" s="83"/>
    </row>
    <row r="88" spans="2:24" ht="13.5" thickBot="1" x14ac:dyDescent="0.25">
      <c r="R88" s="86"/>
    </row>
    <row r="89" spans="2:24" x14ac:dyDescent="0.2">
      <c r="R89" s="63"/>
    </row>
    <row r="90" spans="2:24" x14ac:dyDescent="0.2">
      <c r="R90" s="63"/>
    </row>
    <row r="91" spans="2:24" x14ac:dyDescent="0.2">
      <c r="R91" s="63"/>
    </row>
    <row r="92" spans="2:24" x14ac:dyDescent="0.2">
      <c r="R92" s="63"/>
    </row>
    <row r="93" spans="2:24" x14ac:dyDescent="0.2">
      <c r="R93" s="63"/>
    </row>
    <row r="94" spans="2:24" x14ac:dyDescent="0.2">
      <c r="R94" s="63"/>
    </row>
    <row r="95" spans="2:24" x14ac:dyDescent="0.2">
      <c r="R95" s="63"/>
    </row>
  </sheetData>
  <sheetProtection formatColumns="0" formatRows="0"/>
  <mergeCells count="100">
    <mergeCell ref="E49:I49"/>
    <mergeCell ref="E50:I50"/>
    <mergeCell ref="B2:O2"/>
    <mergeCell ref="B3:N3"/>
    <mergeCell ref="E25:I25"/>
    <mergeCell ref="E26:I26"/>
    <mergeCell ref="E27:I27"/>
    <mergeCell ref="E28:I28"/>
    <mergeCell ref="E29:I29"/>
    <mergeCell ref="E23:I23"/>
    <mergeCell ref="E24:I24"/>
    <mergeCell ref="B8:O8"/>
    <mergeCell ref="B4:O4"/>
    <mergeCell ref="B5:O5"/>
    <mergeCell ref="B6:O6"/>
    <mergeCell ref="B7:O7"/>
    <mergeCell ref="L78:N78"/>
    <mergeCell ref="O78:P78"/>
    <mergeCell ref="A1:X1"/>
    <mergeCell ref="L74:N74"/>
    <mergeCell ref="O74:P74"/>
    <mergeCell ref="L75:N75"/>
    <mergeCell ref="O75:P75"/>
    <mergeCell ref="L76:N76"/>
    <mergeCell ref="O76:P76"/>
    <mergeCell ref="T68:T69"/>
    <mergeCell ref="L73:P73"/>
    <mergeCell ref="I63:I67"/>
    <mergeCell ref="V15:W17"/>
    <mergeCell ref="V18:V21"/>
    <mergeCell ref="W18:W21"/>
    <mergeCell ref="S19:S21"/>
    <mergeCell ref="A49:A51"/>
    <mergeCell ref="B16:B18"/>
    <mergeCell ref="B19:B21"/>
    <mergeCell ref="A55:A57"/>
    <mergeCell ref="A58:A60"/>
    <mergeCell ref="A52:A54"/>
    <mergeCell ref="A46:A48"/>
    <mergeCell ref="A25:A27"/>
    <mergeCell ref="A28:A30"/>
    <mergeCell ref="A31:A33"/>
    <mergeCell ref="A37:A39"/>
    <mergeCell ref="A43:A45"/>
    <mergeCell ref="A40:A42"/>
    <mergeCell ref="A34:A36"/>
    <mergeCell ref="A14:A21"/>
    <mergeCell ref="B14:S14"/>
    <mergeCell ref="A22:A24"/>
    <mergeCell ref="R19:R21"/>
    <mergeCell ref="R16:S18"/>
    <mergeCell ref="L20:Q21"/>
    <mergeCell ref="L17:P17"/>
    <mergeCell ref="L77:N77"/>
    <mergeCell ref="O77:P77"/>
    <mergeCell ref="L16:Q16"/>
    <mergeCell ref="B9:O9"/>
    <mergeCell ref="B11:O11"/>
    <mergeCell ref="L15:S15"/>
    <mergeCell ref="D15:J15"/>
    <mergeCell ref="D16:D20"/>
    <mergeCell ref="E16:I16"/>
    <mergeCell ref="J16:J21"/>
    <mergeCell ref="E17:E18"/>
    <mergeCell ref="F17:F18"/>
    <mergeCell ref="G17:G18"/>
    <mergeCell ref="H17:H18"/>
    <mergeCell ref="I17:I18"/>
    <mergeCell ref="E22:I22"/>
    <mergeCell ref="E47:I47"/>
    <mergeCell ref="E30:I30"/>
    <mergeCell ref="E31:I31"/>
    <mergeCell ref="E32:I32"/>
    <mergeCell ref="E33:I33"/>
    <mergeCell ref="E34:I34"/>
    <mergeCell ref="E35:I35"/>
    <mergeCell ref="E36:I36"/>
    <mergeCell ref="E37:I37"/>
    <mergeCell ref="E38:I38"/>
    <mergeCell ref="E39:I39"/>
    <mergeCell ref="E40:I40"/>
    <mergeCell ref="E41:I41"/>
    <mergeCell ref="E42:I42"/>
    <mergeCell ref="E43:I43"/>
    <mergeCell ref="E48:I48"/>
    <mergeCell ref="E44:I44"/>
    <mergeCell ref="E45:I45"/>
    <mergeCell ref="E60:I60"/>
    <mergeCell ref="L71:P71"/>
    <mergeCell ref="L62:P62"/>
    <mergeCell ref="E51:I51"/>
    <mergeCell ref="E52:I52"/>
    <mergeCell ref="E53:I53"/>
    <mergeCell ref="E54:I54"/>
    <mergeCell ref="E55:I55"/>
    <mergeCell ref="E56:I56"/>
    <mergeCell ref="E57:I57"/>
    <mergeCell ref="E58:I58"/>
    <mergeCell ref="E59:I59"/>
    <mergeCell ref="E46:I46"/>
  </mergeCells>
  <conditionalFormatting sqref="W22:W60">
    <cfRule type="cellIs" dxfId="7" priority="1" operator="equal">
      <formula>"Risco Crítico"</formula>
    </cfRule>
    <cfRule type="cellIs" dxfId="6" priority="2" operator="equal">
      <formula>"Risco Alto"</formula>
    </cfRule>
    <cfRule type="cellIs" dxfId="5" priority="3" operator="equal">
      <formula>"Risco Médio"</formula>
    </cfRule>
    <cfRule type="cellIs" dxfId="4" priority="4" operator="equal">
      <formula>"Risco Baixo"</formula>
    </cfRule>
  </conditionalFormatting>
  <dataValidations count="2">
    <dataValidation type="whole" allowBlank="1" showInputMessage="1" showErrorMessage="1" sqref="L22:R60">
      <formula1>0</formula1>
      <formula2>5</formula2>
    </dataValidation>
    <dataValidation type="whole" allowBlank="1" showInputMessage="1" showErrorMessage="1" sqref="D22:D60">
      <formula1>1</formula1>
      <formula2>5</formula2>
    </dataValidation>
  </dataValidations>
  <pageMargins left="0.51181102362204722" right="0.51181102362204722" top="0.78740157480314965" bottom="0.78740157480314965" header="0.31496062992125984" footer="0.31496062992125984"/>
  <pageSetup paperSize="9" scale="165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R61"/>
  <sheetViews>
    <sheetView zoomScale="73" zoomScaleNormal="73" workbookViewId="0">
      <selection activeCell="I22" sqref="I22"/>
    </sheetView>
  </sheetViews>
  <sheetFormatPr defaultColWidth="9.140625" defaultRowHeight="12.75" x14ac:dyDescent="0.2"/>
  <cols>
    <col min="1" max="1" width="2" style="5" customWidth="1"/>
    <col min="2" max="2" width="42.28515625" style="5" customWidth="1"/>
    <col min="3" max="3" width="39.42578125" style="5" customWidth="1"/>
    <col min="4" max="5" width="14.28515625" style="5" customWidth="1"/>
    <col min="6" max="6" width="18.42578125" style="5" customWidth="1"/>
    <col min="7" max="7" width="15.85546875" style="5" customWidth="1"/>
    <col min="8" max="8" width="94.85546875" style="5" customWidth="1"/>
    <col min="9" max="9" width="13.28515625" style="5" customWidth="1"/>
    <col min="10" max="10" width="15" style="5" customWidth="1"/>
    <col min="11" max="11" width="19.85546875" style="5" customWidth="1"/>
    <col min="12" max="12" width="21.140625" style="5" customWidth="1"/>
    <col min="13" max="13" width="18.42578125" style="5" customWidth="1"/>
    <col min="14" max="14" width="16.85546875" style="5" customWidth="1"/>
    <col min="15" max="15" width="14.85546875" style="6" customWidth="1"/>
    <col min="16" max="16" width="15.5703125" style="5" customWidth="1"/>
    <col min="17" max="17" width="15.7109375" style="45" customWidth="1"/>
    <col min="18" max="18" width="12.140625" style="46" customWidth="1"/>
    <col min="19" max="16384" width="9.140625" style="5"/>
  </cols>
  <sheetData>
    <row r="1" spans="2:18" ht="41.25" customHeight="1" thickBot="1" x14ac:dyDescent="0.25">
      <c r="B1" s="687" t="s">
        <v>127</v>
      </c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</row>
    <row r="2" spans="2:18" x14ac:dyDescent="0.2">
      <c r="B2" s="167"/>
      <c r="C2" s="164"/>
      <c r="D2" s="165"/>
      <c r="E2" s="165"/>
      <c r="F2" s="165"/>
      <c r="G2" s="166"/>
      <c r="N2" s="6"/>
      <c r="O2" s="5"/>
      <c r="P2" s="45"/>
      <c r="Q2" s="46"/>
      <c r="R2" s="5"/>
    </row>
    <row r="3" spans="2:18" s="11" customFormat="1" ht="15.75" x14ac:dyDescent="0.2">
      <c r="B3" s="168" t="s">
        <v>28</v>
      </c>
      <c r="C3" s="690">
        <f>'Ambiente e Fixação de Objetivos'!B3</f>
        <v>0</v>
      </c>
      <c r="D3" s="691"/>
      <c r="E3" s="691"/>
      <c r="F3" s="691"/>
      <c r="G3" s="692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2:18" s="11" customFormat="1" ht="15.75" x14ac:dyDescent="0.2">
      <c r="B4" s="169" t="s">
        <v>29</v>
      </c>
      <c r="C4" s="693">
        <f>'Ambiente e Fixação de Objetivos'!B4</f>
        <v>0</v>
      </c>
      <c r="D4" s="694"/>
      <c r="E4" s="694"/>
      <c r="F4" s="694"/>
      <c r="G4" s="695"/>
      <c r="H4" s="38"/>
      <c r="I4" s="38"/>
      <c r="J4" s="38"/>
      <c r="K4" s="38"/>
      <c r="L4" s="38"/>
      <c r="M4" s="44"/>
      <c r="N4" s="44"/>
      <c r="P4" s="45"/>
      <c r="Q4" s="46"/>
    </row>
    <row r="5" spans="2:18" s="11" customFormat="1" ht="15.75" x14ac:dyDescent="0.2">
      <c r="B5" s="168" t="s">
        <v>30</v>
      </c>
      <c r="C5" s="690">
        <f>'Ambiente e Fixação de Objetivos'!B19</f>
        <v>0</v>
      </c>
      <c r="D5" s="691"/>
      <c r="E5" s="691"/>
      <c r="F5" s="691"/>
      <c r="G5" s="69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2:18" s="11" customFormat="1" ht="15.75" x14ac:dyDescent="0.2">
      <c r="B6" s="169" t="s">
        <v>0</v>
      </c>
      <c r="C6" s="693">
        <f>'Ambiente e Fixação de Objetivos'!B20</f>
        <v>0</v>
      </c>
      <c r="D6" s="694"/>
      <c r="E6" s="694"/>
      <c r="F6" s="694"/>
      <c r="G6" s="695"/>
      <c r="H6" s="38"/>
      <c r="I6" s="38"/>
      <c r="J6" s="38"/>
      <c r="K6" s="38"/>
      <c r="L6" s="38"/>
      <c r="M6" s="44"/>
      <c r="N6" s="44"/>
      <c r="P6" s="45"/>
      <c r="Q6" s="46"/>
    </row>
    <row r="7" spans="2:18" s="48" customFormat="1" ht="15.75" x14ac:dyDescent="0.2">
      <c r="B7" s="168" t="s">
        <v>8</v>
      </c>
      <c r="C7" s="690" t="str">
        <f>'Cálculo do Risco Inerente'!L6</f>
        <v>xxx</v>
      </c>
      <c r="D7" s="691"/>
      <c r="E7" s="691"/>
      <c r="F7" s="691"/>
      <c r="G7" s="692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2:18" s="48" customFormat="1" ht="15.75" x14ac:dyDescent="0.2">
      <c r="B8" s="169" t="s">
        <v>62</v>
      </c>
      <c r="C8" s="696">
        <f>'Ambiente e Fixação de Objetivos'!B21</f>
        <v>0</v>
      </c>
      <c r="D8" s="697"/>
      <c r="E8" s="697"/>
      <c r="F8" s="697"/>
      <c r="G8" s="698"/>
      <c r="H8" s="38"/>
      <c r="I8" s="38"/>
      <c r="J8" s="38"/>
      <c r="K8" s="38"/>
      <c r="L8" s="38"/>
      <c r="M8" s="44"/>
      <c r="N8" s="44"/>
      <c r="P8" s="45"/>
      <c r="Q8" s="46"/>
    </row>
    <row r="9" spans="2:18" s="48" customFormat="1" ht="15.75" x14ac:dyDescent="0.2">
      <c r="B9" s="168" t="s">
        <v>63</v>
      </c>
      <c r="C9" s="690" t="str">
        <f>'Mapa de Riscos'!D9</f>
        <v>xxx1</v>
      </c>
      <c r="D9" s="691"/>
      <c r="E9" s="691"/>
      <c r="F9" s="691"/>
      <c r="G9" s="692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2:18" s="11" customFormat="1" ht="15.75" customHeight="1" x14ac:dyDescent="0.2">
      <c r="B10" s="169" t="s">
        <v>5</v>
      </c>
      <c r="C10" s="693" t="str">
        <f>'Mapa de Riscos'!D10</f>
        <v>xx2</v>
      </c>
      <c r="D10" s="694"/>
      <c r="E10" s="694"/>
      <c r="F10" s="694"/>
      <c r="G10" s="695"/>
      <c r="H10" s="38"/>
      <c r="I10" s="38"/>
      <c r="J10" s="38"/>
      <c r="K10" s="38"/>
      <c r="L10" s="38"/>
      <c r="M10" s="49"/>
      <c r="N10" s="49"/>
      <c r="P10" s="45"/>
      <c r="Q10" s="46"/>
    </row>
    <row r="11" spans="2:18" s="11" customFormat="1" ht="21" customHeight="1" thickBot="1" x14ac:dyDescent="0.25">
      <c r="B11" s="170" t="s">
        <v>64</v>
      </c>
      <c r="C11" s="699" t="str">
        <f>'Mapa de Riscos'!D11</f>
        <v>xxx</v>
      </c>
      <c r="D11" s="700"/>
      <c r="E11" s="700"/>
      <c r="F11" s="700"/>
      <c r="G11" s="70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</row>
    <row r="12" spans="2:18" s="11" customFormat="1" ht="21" customHeight="1" x14ac:dyDescent="0.2">
      <c r="B12" s="37"/>
      <c r="C12" s="37"/>
      <c r="D12" s="47"/>
      <c r="E12" s="47"/>
      <c r="F12" s="47"/>
      <c r="G12" s="40"/>
      <c r="H12" s="38"/>
      <c r="I12" s="38"/>
      <c r="J12" s="38"/>
      <c r="K12" s="38"/>
      <c r="L12" s="38"/>
      <c r="N12" s="50"/>
      <c r="P12" s="5"/>
      <c r="Q12" s="5"/>
    </row>
    <row r="13" spans="2:18" s="11" customFormat="1" ht="33.950000000000003" customHeight="1" x14ac:dyDescent="0.2">
      <c r="B13" s="288" t="s">
        <v>236</v>
      </c>
      <c r="D13" s="702" t="s">
        <v>237</v>
      </c>
      <c r="E13" s="702"/>
      <c r="F13" s="702"/>
      <c r="K13" s="686"/>
      <c r="L13" s="686"/>
      <c r="M13" s="686"/>
      <c r="N13" s="686"/>
      <c r="O13" s="104"/>
      <c r="Q13" s="689" t="s">
        <v>103</v>
      </c>
      <c r="R13" s="689"/>
    </row>
    <row r="14" spans="2:18" s="11" customFormat="1" ht="33.950000000000003" customHeight="1" x14ac:dyDescent="0.2">
      <c r="B14" s="448" t="s">
        <v>238</v>
      </c>
      <c r="D14" s="288"/>
      <c r="E14" s="288"/>
      <c r="F14" s="288"/>
      <c r="K14" s="104"/>
      <c r="L14" s="104"/>
      <c r="M14" s="104"/>
      <c r="N14" s="104"/>
      <c r="O14" s="104"/>
      <c r="Q14" s="290" t="s">
        <v>195</v>
      </c>
      <c r="R14" s="286"/>
    </row>
    <row r="15" spans="2:18" s="11" customFormat="1" ht="33.950000000000003" customHeight="1" x14ac:dyDescent="0.2">
      <c r="B15" s="448" t="s">
        <v>239</v>
      </c>
      <c r="D15" s="705" t="s">
        <v>104</v>
      </c>
      <c r="E15" s="705"/>
      <c r="F15" s="705"/>
      <c r="K15" s="703"/>
      <c r="L15" s="703"/>
      <c r="M15" s="704"/>
      <c r="N15" s="704"/>
      <c r="O15" s="105"/>
      <c r="Q15" s="290" t="s">
        <v>105</v>
      </c>
      <c r="R15" s="286"/>
    </row>
    <row r="16" spans="2:18" s="11" customFormat="1" ht="33.950000000000003" customHeight="1" x14ac:dyDescent="0.2">
      <c r="B16" s="448" t="s">
        <v>252</v>
      </c>
      <c r="D16" s="705" t="s">
        <v>106</v>
      </c>
      <c r="E16" s="705"/>
      <c r="F16" s="705"/>
      <c r="K16" s="703"/>
      <c r="L16" s="703"/>
      <c r="M16" s="704"/>
      <c r="N16" s="704"/>
      <c r="O16" s="105"/>
      <c r="Q16" s="290" t="s">
        <v>159</v>
      </c>
      <c r="R16" s="286"/>
    </row>
    <row r="17" spans="2:18" s="11" customFormat="1" ht="33.950000000000003" customHeight="1" x14ac:dyDescent="0.2">
      <c r="N17" s="50"/>
      <c r="O17" s="50"/>
      <c r="Q17" s="290" t="s">
        <v>107</v>
      </c>
      <c r="R17" s="286"/>
    </row>
    <row r="18" spans="2:18" s="11" customFormat="1" ht="15.75" x14ac:dyDescent="0.2">
      <c r="H18" s="684" t="s">
        <v>108</v>
      </c>
      <c r="I18" s="684"/>
      <c r="J18" s="684"/>
      <c r="K18" s="51" t="s">
        <v>109</v>
      </c>
      <c r="L18" s="289" t="s">
        <v>110</v>
      </c>
      <c r="M18" s="51" t="s">
        <v>111</v>
      </c>
      <c r="N18" s="51"/>
      <c r="O18" s="685" t="s">
        <v>112</v>
      </c>
      <c r="P18" s="685"/>
      <c r="Q18" s="52"/>
      <c r="R18" s="53"/>
    </row>
    <row r="19" spans="2:18" s="11" customFormat="1" ht="26.25" customHeight="1" x14ac:dyDescent="0.2">
      <c r="B19" s="725" t="s">
        <v>126</v>
      </c>
      <c r="C19" s="728" t="s">
        <v>6</v>
      </c>
      <c r="D19" s="706" t="s">
        <v>155</v>
      </c>
      <c r="E19" s="709" t="s">
        <v>60</v>
      </c>
      <c r="F19" s="709" t="s">
        <v>116</v>
      </c>
      <c r="G19" s="710" t="s">
        <v>333</v>
      </c>
      <c r="H19" s="712" t="s">
        <v>240</v>
      </c>
      <c r="I19" s="713"/>
      <c r="J19" s="713"/>
      <c r="K19" s="713"/>
      <c r="L19" s="713"/>
      <c r="M19" s="713"/>
      <c r="N19" s="713"/>
      <c r="O19" s="713"/>
      <c r="P19" s="713"/>
      <c r="Q19" s="713"/>
      <c r="R19" s="714"/>
    </row>
    <row r="20" spans="2:18" s="11" customFormat="1" ht="26.25" customHeight="1" x14ac:dyDescent="0.2">
      <c r="B20" s="726"/>
      <c r="C20" s="728"/>
      <c r="D20" s="707"/>
      <c r="E20" s="709"/>
      <c r="F20" s="709"/>
      <c r="G20" s="710"/>
      <c r="H20" s="706" t="s">
        <v>33</v>
      </c>
      <c r="I20" s="706" t="s">
        <v>241</v>
      </c>
      <c r="J20" s="706" t="s">
        <v>242</v>
      </c>
      <c r="K20" s="706" t="s">
        <v>243</v>
      </c>
      <c r="L20" s="706" t="s">
        <v>244</v>
      </c>
      <c r="M20" s="715" t="s">
        <v>113</v>
      </c>
      <c r="N20" s="706" t="s">
        <v>31</v>
      </c>
      <c r="O20" s="717" t="s">
        <v>156</v>
      </c>
      <c r="P20" s="719" t="s">
        <v>157</v>
      </c>
      <c r="Q20" s="721" t="s">
        <v>114</v>
      </c>
      <c r="R20" s="722"/>
    </row>
    <row r="21" spans="2:18" s="11" customFormat="1" ht="26.25" customHeight="1" thickBot="1" x14ac:dyDescent="0.25">
      <c r="B21" s="727"/>
      <c r="C21" s="729"/>
      <c r="D21" s="708"/>
      <c r="E21" s="706"/>
      <c r="F21" s="706"/>
      <c r="G21" s="711"/>
      <c r="H21" s="708"/>
      <c r="I21" s="708"/>
      <c r="J21" s="708"/>
      <c r="K21" s="708"/>
      <c r="L21" s="708"/>
      <c r="M21" s="716"/>
      <c r="N21" s="707"/>
      <c r="O21" s="718"/>
      <c r="P21" s="720"/>
      <c r="Q21" s="723"/>
      <c r="R21" s="724"/>
    </row>
    <row r="22" spans="2:18" s="11" customFormat="1" ht="30.75" customHeight="1" thickTop="1" thickBot="1" x14ac:dyDescent="0.25">
      <c r="B22" s="682" t="str">
        <f>INDEX('Mapa de Riscos'!B22:B$48,ROWS('Mapa de Riscos'!B22))</f>
        <v>Subprocesso/ Atividade 1</v>
      </c>
      <c r="C22" s="103" t="str">
        <f>'Mapa de Riscos'!C22</f>
        <v xml:space="preserve">Evento 1 </v>
      </c>
      <c r="D22" s="107" t="str">
        <f>'Cálculo do Risco Residual'!W22</f>
        <v>Risco Baixo</v>
      </c>
      <c r="E22" s="201">
        <f>INDEX('Mapa de Riscos'!Q22:Q$60,ROWS('Mapa de Riscos'!Q22))</f>
        <v>0</v>
      </c>
      <c r="F22" s="201">
        <f>INDEX('Mapa de Riscos'!F22:F$60,ROWS('Mapa de Riscos'!F22))</f>
        <v>0</v>
      </c>
      <c r="G22" s="192">
        <f>INDEX('Mapa de Riscos'!G22:G$60,ROWS('Mapa de Riscos'!G22))</f>
        <v>0</v>
      </c>
      <c r="H22" s="197" t="s">
        <v>212</v>
      </c>
      <c r="I22" s="185" t="s">
        <v>7</v>
      </c>
      <c r="J22" s="185" t="s">
        <v>104</v>
      </c>
      <c r="K22" s="185"/>
      <c r="L22" s="184"/>
      <c r="M22" s="230"/>
      <c r="N22" s="231"/>
      <c r="O22" s="232">
        <v>42736</v>
      </c>
      <c r="P22" s="233">
        <v>42789</v>
      </c>
      <c r="Q22" s="234" t="s">
        <v>159</v>
      </c>
      <c r="R22" s="235">
        <f>IF(Q22="Concluído",0,(IF(Q22="Não iniciado", 3,(IF(Q22="Em andamento",1,2)))))</f>
        <v>0</v>
      </c>
    </row>
    <row r="23" spans="2:18" s="11" customFormat="1" ht="27" thickTop="1" thickBot="1" x14ac:dyDescent="0.25">
      <c r="B23" s="682"/>
      <c r="C23" s="102" t="str">
        <f>'Mapa de Riscos'!C23</f>
        <v xml:space="preserve">Evento 2 </v>
      </c>
      <c r="D23" s="107" t="str">
        <f>'Cálculo do Risco Residual'!W23</f>
        <v>Risco Baixo</v>
      </c>
      <c r="E23" s="201">
        <f>INDEX('Mapa de Riscos'!Q23:Q$60,ROWS('Mapa de Riscos'!Q23))</f>
        <v>0</v>
      </c>
      <c r="F23" s="201">
        <f>INDEX('Mapa de Riscos'!F23:F$60,ROWS('Mapa de Riscos'!F23))</f>
        <v>0</v>
      </c>
      <c r="G23" s="192">
        <f>INDEX('Mapa de Riscos'!G23:G$60,ROWS('Mapa de Riscos'!G23))</f>
        <v>0</v>
      </c>
      <c r="H23" s="197" t="s">
        <v>117</v>
      </c>
      <c r="I23" s="185"/>
      <c r="J23" s="185"/>
      <c r="K23" s="185"/>
      <c r="L23" s="184"/>
      <c r="M23" s="184"/>
      <c r="N23" s="229"/>
      <c r="O23" s="225"/>
      <c r="P23" s="226"/>
      <c r="Q23" s="227" t="s">
        <v>195</v>
      </c>
      <c r="R23" s="228">
        <f t="shared" ref="R23:R48" si="0">IF(Q23="Concluído",0,(IF(Q23="Não iniciado", 3,(IF(Q23="Em andamento",1,2)))))</f>
        <v>3</v>
      </c>
    </row>
    <row r="24" spans="2:18" s="11" customFormat="1" ht="27" thickTop="1" thickBot="1" x14ac:dyDescent="0.25">
      <c r="B24" s="683"/>
      <c r="C24" s="102" t="str">
        <f>'Mapa de Riscos'!C24</f>
        <v>Evento 3</v>
      </c>
      <c r="D24" s="107" t="str">
        <f>'Cálculo do Risco Residual'!W24</f>
        <v>Risco Baixo</v>
      </c>
      <c r="E24" s="201">
        <f>INDEX('Mapa de Riscos'!Q24:Q$60,ROWS('Mapa de Riscos'!Q24))</f>
        <v>0</v>
      </c>
      <c r="F24" s="201">
        <f>INDEX('Mapa de Riscos'!F24:F$60,ROWS('Mapa de Riscos'!F24))</f>
        <v>0</v>
      </c>
      <c r="G24" s="192">
        <f>INDEX('Mapa de Riscos'!G24:G$60,ROWS('Mapa de Riscos'!G24))</f>
        <v>0</v>
      </c>
      <c r="H24" s="197" t="s">
        <v>129</v>
      </c>
      <c r="I24" s="185"/>
      <c r="J24" s="185"/>
      <c r="K24" s="185"/>
      <c r="L24" s="184"/>
      <c r="M24" s="184"/>
      <c r="N24" s="198"/>
      <c r="O24" s="187"/>
      <c r="P24" s="188"/>
      <c r="Q24" s="186" t="s">
        <v>195</v>
      </c>
      <c r="R24" s="119">
        <f t="shared" si="0"/>
        <v>3</v>
      </c>
    </row>
    <row r="25" spans="2:18" s="11" customFormat="1" ht="27" thickTop="1" thickBot="1" x14ac:dyDescent="0.25">
      <c r="B25" s="682" t="str">
        <f>INDEX('Mapa de Riscos'!B25:B$48,ROWS('Mapa de Riscos'!B25))</f>
        <v>Subprocesso/ Atividade 2</v>
      </c>
      <c r="C25" s="102" t="str">
        <f>'Mapa de Riscos'!C25</f>
        <v>Evento 1</v>
      </c>
      <c r="D25" s="107" t="str">
        <f>'Cálculo do Risco Residual'!W25</f>
        <v>Risco Baixo</v>
      </c>
      <c r="E25" s="201">
        <f>INDEX('Mapa de Riscos'!Q25:Q$60,ROWS('Mapa de Riscos'!Q25))</f>
        <v>0</v>
      </c>
      <c r="F25" s="201">
        <f>INDEX('Mapa de Riscos'!F25:F$60,ROWS('Mapa de Riscos'!F25))</f>
        <v>0</v>
      </c>
      <c r="G25" s="192">
        <f>INDEX('Mapa de Riscos'!G25:G$60,ROWS('Mapa de Riscos'!G25))</f>
        <v>0</v>
      </c>
      <c r="H25" s="197" t="s">
        <v>130</v>
      </c>
      <c r="I25" s="185"/>
      <c r="J25" s="185"/>
      <c r="K25" s="185"/>
      <c r="L25" s="184"/>
      <c r="M25" s="184"/>
      <c r="N25" s="198"/>
      <c r="O25" s="187"/>
      <c r="P25" s="188"/>
      <c r="Q25" s="186" t="s">
        <v>195</v>
      </c>
      <c r="R25" s="119">
        <f t="shared" si="0"/>
        <v>3</v>
      </c>
    </row>
    <row r="26" spans="2:18" s="11" customFormat="1" ht="27" thickTop="1" thickBot="1" x14ac:dyDescent="0.25">
      <c r="B26" s="682"/>
      <c r="C26" s="102" t="str">
        <f>'Mapa de Riscos'!C26</f>
        <v>Evento 2</v>
      </c>
      <c r="D26" s="107" t="str">
        <f>'Cálculo do Risco Residual'!W26</f>
        <v>Risco Baixo</v>
      </c>
      <c r="E26" s="201">
        <f>INDEX('Mapa de Riscos'!Q26:Q$60,ROWS('Mapa de Riscos'!Q26))</f>
        <v>0</v>
      </c>
      <c r="F26" s="201">
        <f>INDEX('Mapa de Riscos'!F26:F$60,ROWS('Mapa de Riscos'!F26))</f>
        <v>0</v>
      </c>
      <c r="G26" s="192">
        <f>INDEX('Mapa de Riscos'!G26:G$60,ROWS('Mapa de Riscos'!G26))</f>
        <v>0</v>
      </c>
      <c r="H26" s="197" t="s">
        <v>131</v>
      </c>
      <c r="I26" s="185"/>
      <c r="J26" s="185"/>
      <c r="K26" s="185"/>
      <c r="L26" s="184"/>
      <c r="M26" s="184"/>
      <c r="N26" s="198"/>
      <c r="O26" s="187"/>
      <c r="P26" s="188"/>
      <c r="Q26" s="186" t="s">
        <v>195</v>
      </c>
      <c r="R26" s="119">
        <f t="shared" si="0"/>
        <v>3</v>
      </c>
    </row>
    <row r="27" spans="2:18" ht="27" thickTop="1" thickBot="1" x14ac:dyDescent="0.25">
      <c r="B27" s="683"/>
      <c r="C27" s="102" t="str">
        <f>'Mapa de Riscos'!C30</f>
        <v>Evento 3</v>
      </c>
      <c r="D27" s="107" t="str">
        <f>'Cálculo do Risco Residual'!W27</f>
        <v>Risco Baixo</v>
      </c>
      <c r="E27" s="201">
        <f>INDEX('Mapa de Riscos'!Q27:Q$60,ROWS('Mapa de Riscos'!Q27))</f>
        <v>0</v>
      </c>
      <c r="F27" s="201">
        <f>INDEX('Mapa de Riscos'!F27:F$60,ROWS('Mapa de Riscos'!F27))</f>
        <v>0</v>
      </c>
      <c r="G27" s="192">
        <f>INDEX('Mapa de Riscos'!G27:G$60,ROWS('Mapa de Riscos'!G27))</f>
        <v>0</v>
      </c>
      <c r="H27" s="197" t="s">
        <v>132</v>
      </c>
      <c r="I27" s="185"/>
      <c r="J27" s="185"/>
      <c r="K27" s="185"/>
      <c r="L27" s="184"/>
      <c r="M27" s="184"/>
      <c r="N27" s="198"/>
      <c r="O27" s="187"/>
      <c r="P27" s="188"/>
      <c r="Q27" s="186" t="s">
        <v>195</v>
      </c>
      <c r="R27" s="119">
        <f t="shared" si="0"/>
        <v>3</v>
      </c>
    </row>
    <row r="28" spans="2:18" ht="27" thickTop="1" thickBot="1" x14ac:dyDescent="0.25">
      <c r="B28" s="682" t="str">
        <f>INDEX('Mapa de Riscos'!B28:B$48,ROWS('Mapa de Riscos'!B28))</f>
        <v>Subprocesso/ Atividade 3</v>
      </c>
      <c r="C28" s="102" t="str">
        <f>'Mapa de Riscos'!C31</f>
        <v>Evento 1</v>
      </c>
      <c r="D28" s="107" t="str">
        <f>'Cálculo do Risco Residual'!W28</f>
        <v>Risco Baixo</v>
      </c>
      <c r="E28" s="201">
        <f>INDEX('Mapa de Riscos'!Q28:Q$60,ROWS('Mapa de Riscos'!Q28))</f>
        <v>0</v>
      </c>
      <c r="F28" s="201">
        <f>INDEX('Mapa de Riscos'!F28:F$60,ROWS('Mapa de Riscos'!F28))</f>
        <v>0</v>
      </c>
      <c r="G28" s="192">
        <f>INDEX('Mapa de Riscos'!G28:G$60,ROWS('Mapa de Riscos'!G28))</f>
        <v>0</v>
      </c>
      <c r="H28" s="197" t="s">
        <v>133</v>
      </c>
      <c r="I28" s="185"/>
      <c r="J28" s="185"/>
      <c r="K28" s="185"/>
      <c r="L28" s="184"/>
      <c r="M28" s="184"/>
      <c r="N28" s="198"/>
      <c r="O28" s="187"/>
      <c r="P28" s="188"/>
      <c r="Q28" s="186" t="s">
        <v>195</v>
      </c>
      <c r="R28" s="119">
        <f t="shared" si="0"/>
        <v>3</v>
      </c>
    </row>
    <row r="29" spans="2:18" ht="27" thickTop="1" thickBot="1" x14ac:dyDescent="0.25">
      <c r="B29" s="682"/>
      <c r="C29" s="102" t="str">
        <f>'Mapa de Riscos'!C29</f>
        <v>Evento 2</v>
      </c>
      <c r="D29" s="107" t="str">
        <f>'Cálculo do Risco Residual'!W29</f>
        <v>Risco Baixo</v>
      </c>
      <c r="E29" s="201">
        <f>INDEX('Mapa de Riscos'!Q29:Q$60,ROWS('Mapa de Riscos'!Q29))</f>
        <v>0</v>
      </c>
      <c r="F29" s="201">
        <f>INDEX('Mapa de Riscos'!F29:F$60,ROWS('Mapa de Riscos'!F29))</f>
        <v>0</v>
      </c>
      <c r="G29" s="192">
        <f>INDEX('Mapa de Riscos'!G29:G$60,ROWS('Mapa de Riscos'!G29))</f>
        <v>0</v>
      </c>
      <c r="H29" s="197" t="s">
        <v>134</v>
      </c>
      <c r="I29" s="185"/>
      <c r="J29" s="185"/>
      <c r="K29" s="185"/>
      <c r="L29" s="184"/>
      <c r="M29" s="184"/>
      <c r="N29" s="198"/>
      <c r="O29" s="187"/>
      <c r="P29" s="188"/>
      <c r="Q29" s="186" t="s">
        <v>195</v>
      </c>
      <c r="R29" s="119">
        <f t="shared" si="0"/>
        <v>3</v>
      </c>
    </row>
    <row r="30" spans="2:18" ht="27" thickTop="1" thickBot="1" x14ac:dyDescent="0.25">
      <c r="B30" s="683"/>
      <c r="C30" s="102" t="str">
        <f>'Mapa de Riscos'!C30</f>
        <v>Evento 3</v>
      </c>
      <c r="D30" s="107" t="str">
        <f>'Cálculo do Risco Residual'!W30</f>
        <v>Risco Baixo</v>
      </c>
      <c r="E30" s="201">
        <f>INDEX('Mapa de Riscos'!Q30:Q$60,ROWS('Mapa de Riscos'!Q30))</f>
        <v>0</v>
      </c>
      <c r="F30" s="201">
        <f>INDEX('Mapa de Riscos'!F30:F$60,ROWS('Mapa de Riscos'!F30))</f>
        <v>0</v>
      </c>
      <c r="G30" s="192">
        <f>INDEX('Mapa de Riscos'!G30:G$60,ROWS('Mapa de Riscos'!G30))</f>
        <v>0</v>
      </c>
      <c r="H30" s="197" t="s">
        <v>135</v>
      </c>
      <c r="I30" s="185"/>
      <c r="J30" s="185"/>
      <c r="K30" s="185"/>
      <c r="L30" s="184"/>
      <c r="M30" s="184"/>
      <c r="N30" s="198"/>
      <c r="O30" s="189"/>
      <c r="P30" s="190"/>
      <c r="Q30" s="186" t="s">
        <v>195</v>
      </c>
      <c r="R30" s="119">
        <f t="shared" si="0"/>
        <v>3</v>
      </c>
    </row>
    <row r="31" spans="2:18" ht="27" thickTop="1" thickBot="1" x14ac:dyDescent="0.25">
      <c r="B31" s="682" t="str">
        <f>INDEX('Mapa de Riscos'!B31:B$48,ROWS('Mapa de Riscos'!B31))</f>
        <v>Subprocesso/ Atividade 4</v>
      </c>
      <c r="C31" s="102" t="str">
        <f>'Mapa de Riscos'!C34</f>
        <v>Evento 1</v>
      </c>
      <c r="D31" s="107" t="str">
        <f>'Cálculo do Risco Residual'!W31</f>
        <v>Risco Baixo</v>
      </c>
      <c r="E31" s="201">
        <f>INDEX('Mapa de Riscos'!Q31:Q$60,ROWS('Mapa de Riscos'!Q31))</f>
        <v>0</v>
      </c>
      <c r="F31" s="201">
        <f>INDEX('Mapa de Riscos'!F31:F$60,ROWS('Mapa de Riscos'!F31))</f>
        <v>0</v>
      </c>
      <c r="G31" s="192">
        <f>INDEX('Mapa de Riscos'!G31:G$60,ROWS('Mapa de Riscos'!G31))</f>
        <v>0</v>
      </c>
      <c r="H31" s="197" t="s">
        <v>133</v>
      </c>
      <c r="I31" s="185"/>
      <c r="J31" s="185"/>
      <c r="K31" s="185"/>
      <c r="L31" s="184"/>
      <c r="M31" s="184"/>
      <c r="N31" s="198"/>
      <c r="O31" s="187"/>
      <c r="P31" s="188"/>
      <c r="Q31" s="186" t="s">
        <v>195</v>
      </c>
      <c r="R31" s="119">
        <f t="shared" si="0"/>
        <v>3</v>
      </c>
    </row>
    <row r="32" spans="2:18" ht="27" thickTop="1" thickBot="1" x14ac:dyDescent="0.25">
      <c r="B32" s="682"/>
      <c r="C32" s="102" t="str">
        <f>'Mapa de Riscos'!C32</f>
        <v>Evento 2</v>
      </c>
      <c r="D32" s="107" t="str">
        <f>'Cálculo do Risco Residual'!W32</f>
        <v>Risco Baixo</v>
      </c>
      <c r="E32" s="201">
        <f>INDEX('Mapa de Riscos'!Q32:Q$60,ROWS('Mapa de Riscos'!Q32))</f>
        <v>0</v>
      </c>
      <c r="F32" s="201">
        <f>INDEX('Mapa de Riscos'!F32:F$60,ROWS('Mapa de Riscos'!F32))</f>
        <v>0</v>
      </c>
      <c r="G32" s="192">
        <f>INDEX('Mapa de Riscos'!G32:G$60,ROWS('Mapa de Riscos'!G32))</f>
        <v>0</v>
      </c>
      <c r="H32" s="197" t="s">
        <v>134</v>
      </c>
      <c r="I32" s="185"/>
      <c r="J32" s="185"/>
      <c r="K32" s="185"/>
      <c r="L32" s="184"/>
      <c r="M32" s="184"/>
      <c r="N32" s="198"/>
      <c r="O32" s="187"/>
      <c r="P32" s="188"/>
      <c r="Q32" s="186" t="s">
        <v>195</v>
      </c>
      <c r="R32" s="119">
        <f t="shared" si="0"/>
        <v>3</v>
      </c>
    </row>
    <row r="33" spans="2:18" ht="27" thickTop="1" thickBot="1" x14ac:dyDescent="0.25">
      <c r="B33" s="683"/>
      <c r="C33" s="102" t="str">
        <f>'Mapa de Riscos'!C33</f>
        <v>Evento 3</v>
      </c>
      <c r="D33" s="107" t="str">
        <f>'Cálculo do Risco Residual'!W33</f>
        <v>Risco Baixo</v>
      </c>
      <c r="E33" s="201">
        <f>INDEX('Mapa de Riscos'!Q33:Q$60,ROWS('Mapa de Riscos'!Q33))</f>
        <v>0</v>
      </c>
      <c r="F33" s="201">
        <f>INDEX('Mapa de Riscos'!F33:F$60,ROWS('Mapa de Riscos'!F33))</f>
        <v>0</v>
      </c>
      <c r="G33" s="192">
        <f>INDEX('Mapa de Riscos'!G33:G$60,ROWS('Mapa de Riscos'!G33))</f>
        <v>0</v>
      </c>
      <c r="H33" s="197" t="s">
        <v>213</v>
      </c>
      <c r="I33" s="185"/>
      <c r="J33" s="185"/>
      <c r="K33" s="185"/>
      <c r="L33" s="184"/>
      <c r="M33" s="184"/>
      <c r="N33" s="198"/>
      <c r="O33" s="189"/>
      <c r="P33" s="190"/>
      <c r="Q33" s="186" t="s">
        <v>195</v>
      </c>
      <c r="R33" s="119">
        <f t="shared" si="0"/>
        <v>3</v>
      </c>
    </row>
    <row r="34" spans="2:18" ht="27" thickTop="1" thickBot="1" x14ac:dyDescent="0.25">
      <c r="B34" s="682" t="str">
        <f>INDEX('Mapa de Riscos'!B34:B$48,ROWS('Mapa de Riscos'!B34))</f>
        <v>Subprocesso / Atividade 5</v>
      </c>
      <c r="C34" s="102" t="str">
        <f>'Mapa de Riscos'!C34</f>
        <v>Evento 1</v>
      </c>
      <c r="D34" s="107" t="str">
        <f>'Cálculo do Risco Residual'!W34</f>
        <v>Risco Baixo</v>
      </c>
      <c r="E34" s="201">
        <f>INDEX('Mapa de Riscos'!Q34:Q$60,ROWS('Mapa de Riscos'!Q34))</f>
        <v>0</v>
      </c>
      <c r="F34" s="201">
        <f>INDEX('Mapa de Riscos'!F34:F$60,ROWS('Mapa de Riscos'!F34))</f>
        <v>0</v>
      </c>
      <c r="G34" s="192">
        <f>INDEX('Mapa de Riscos'!G34:G$60,ROWS('Mapa de Riscos'!G34))</f>
        <v>0</v>
      </c>
      <c r="H34" s="197" t="s">
        <v>133</v>
      </c>
      <c r="I34" s="185"/>
      <c r="J34" s="185"/>
      <c r="K34" s="185"/>
      <c r="L34" s="184"/>
      <c r="M34" s="184"/>
      <c r="N34" s="198"/>
      <c r="O34" s="187"/>
      <c r="P34" s="188"/>
      <c r="Q34" s="186" t="s">
        <v>195</v>
      </c>
      <c r="R34" s="119">
        <f t="shared" si="0"/>
        <v>3</v>
      </c>
    </row>
    <row r="35" spans="2:18" ht="27" thickTop="1" thickBot="1" x14ac:dyDescent="0.25">
      <c r="B35" s="682"/>
      <c r="C35" s="102" t="str">
        <f>'Mapa de Riscos'!C35</f>
        <v>Evento 2</v>
      </c>
      <c r="D35" s="107" t="str">
        <f>'Cálculo do Risco Residual'!W35</f>
        <v>Risco Baixo</v>
      </c>
      <c r="E35" s="201">
        <f>INDEX('Mapa de Riscos'!Q35:Q$60,ROWS('Mapa de Riscos'!Q35))</f>
        <v>0</v>
      </c>
      <c r="F35" s="201">
        <f>INDEX('Mapa de Riscos'!F35:F$60,ROWS('Mapa de Riscos'!F35))</f>
        <v>0</v>
      </c>
      <c r="G35" s="192">
        <f>INDEX('Mapa de Riscos'!G35:G$60,ROWS('Mapa de Riscos'!G35))</f>
        <v>0</v>
      </c>
      <c r="H35" s="197" t="s">
        <v>134</v>
      </c>
      <c r="I35" s="185"/>
      <c r="J35" s="185"/>
      <c r="K35" s="185"/>
      <c r="L35" s="184"/>
      <c r="M35" s="184"/>
      <c r="N35" s="198"/>
      <c r="O35" s="187"/>
      <c r="P35" s="188"/>
      <c r="Q35" s="186" t="s">
        <v>195</v>
      </c>
      <c r="R35" s="119">
        <f t="shared" si="0"/>
        <v>3</v>
      </c>
    </row>
    <row r="36" spans="2:18" ht="27" thickTop="1" thickBot="1" x14ac:dyDescent="0.25">
      <c r="B36" s="683"/>
      <c r="C36" s="102" t="str">
        <f>'Mapa de Riscos'!C36</f>
        <v>Evento 3</v>
      </c>
      <c r="D36" s="107" t="str">
        <f>'Cálculo do Risco Residual'!W36</f>
        <v>Risco Baixo</v>
      </c>
      <c r="E36" s="201">
        <f>INDEX('Mapa de Riscos'!Q36:Q$60,ROWS('Mapa de Riscos'!Q36))</f>
        <v>0</v>
      </c>
      <c r="F36" s="201">
        <f>INDEX('Mapa de Riscos'!F36:F$60,ROWS('Mapa de Riscos'!F36))</f>
        <v>0</v>
      </c>
      <c r="G36" s="192">
        <f>INDEX('Mapa de Riscos'!G36:G$60,ROWS('Mapa de Riscos'!G36))</f>
        <v>0</v>
      </c>
      <c r="H36" s="197" t="s">
        <v>135</v>
      </c>
      <c r="I36" s="185"/>
      <c r="J36" s="185"/>
      <c r="K36" s="185"/>
      <c r="L36" s="184"/>
      <c r="M36" s="184"/>
      <c r="N36" s="198"/>
      <c r="O36" s="189"/>
      <c r="P36" s="190"/>
      <c r="Q36" s="186" t="s">
        <v>195</v>
      </c>
      <c r="R36" s="119">
        <f t="shared" si="0"/>
        <v>3</v>
      </c>
    </row>
    <row r="37" spans="2:18" ht="27" thickTop="1" thickBot="1" x14ac:dyDescent="0.25">
      <c r="B37" s="682" t="str">
        <f>INDEX('Mapa de Riscos'!B37:B$48,ROWS('Mapa de Riscos'!B37))</f>
        <v>Subprocesso / Atividade 6</v>
      </c>
      <c r="C37" s="102" t="str">
        <f>'Mapa de Riscos'!C37</f>
        <v>Evento 1 teste</v>
      </c>
      <c r="D37" s="107" t="str">
        <f>'Cálculo do Risco Residual'!W37</f>
        <v>Risco Baixo</v>
      </c>
      <c r="E37" s="201">
        <f>INDEX('Mapa de Riscos'!Q37:Q$60,ROWS('Mapa de Riscos'!Q37))</f>
        <v>0</v>
      </c>
      <c r="F37" s="201">
        <f>INDEX('Mapa de Riscos'!F37:F$60,ROWS('Mapa de Riscos'!F37))</f>
        <v>0</v>
      </c>
      <c r="G37" s="192">
        <f>INDEX('Mapa de Riscos'!G37:G$60,ROWS('Mapa de Riscos'!G37))</f>
        <v>0</v>
      </c>
      <c r="H37" s="197" t="s">
        <v>133</v>
      </c>
      <c r="I37" s="185"/>
      <c r="J37" s="185"/>
      <c r="K37" s="185"/>
      <c r="L37" s="184"/>
      <c r="M37" s="184"/>
      <c r="N37" s="198"/>
      <c r="O37" s="187"/>
      <c r="P37" s="188"/>
      <c r="Q37" s="186" t="s">
        <v>195</v>
      </c>
      <c r="R37" s="119">
        <f t="shared" si="0"/>
        <v>3</v>
      </c>
    </row>
    <row r="38" spans="2:18" ht="27" thickTop="1" thickBot="1" x14ac:dyDescent="0.25">
      <c r="B38" s="682"/>
      <c r="C38" s="102" t="str">
        <f>'Mapa de Riscos'!C38</f>
        <v>Evento 2</v>
      </c>
      <c r="D38" s="107" t="str">
        <f>'Cálculo do Risco Residual'!W38</f>
        <v>Risco Baixo</v>
      </c>
      <c r="E38" s="201">
        <f>INDEX('Mapa de Riscos'!Q38:Q$60,ROWS('Mapa de Riscos'!Q38))</f>
        <v>0</v>
      </c>
      <c r="F38" s="201">
        <f>INDEX('Mapa de Riscos'!F38:F$60,ROWS('Mapa de Riscos'!F38))</f>
        <v>0</v>
      </c>
      <c r="G38" s="192">
        <f>INDEX('Mapa de Riscos'!G38:G$60,ROWS('Mapa de Riscos'!G38))</f>
        <v>0</v>
      </c>
      <c r="H38" s="197" t="s">
        <v>134</v>
      </c>
      <c r="I38" s="185"/>
      <c r="J38" s="185"/>
      <c r="K38" s="185"/>
      <c r="L38" s="184"/>
      <c r="M38" s="184"/>
      <c r="N38" s="198"/>
      <c r="O38" s="187"/>
      <c r="P38" s="188"/>
      <c r="Q38" s="186" t="s">
        <v>195</v>
      </c>
      <c r="R38" s="119">
        <f t="shared" si="0"/>
        <v>3</v>
      </c>
    </row>
    <row r="39" spans="2:18" ht="27" thickTop="1" thickBot="1" x14ac:dyDescent="0.25">
      <c r="B39" s="683"/>
      <c r="C39" s="102" t="str">
        <f>'Mapa de Riscos'!C39</f>
        <v>Evento 3</v>
      </c>
      <c r="D39" s="107" t="str">
        <f>'Cálculo do Risco Residual'!W39</f>
        <v>Risco Baixo</v>
      </c>
      <c r="E39" s="201">
        <f>INDEX('Mapa de Riscos'!Q39:Q$60,ROWS('Mapa de Riscos'!Q39))</f>
        <v>0</v>
      </c>
      <c r="F39" s="201">
        <f>INDEX('Mapa de Riscos'!F39:F$60,ROWS('Mapa de Riscos'!F39))</f>
        <v>0</v>
      </c>
      <c r="G39" s="192">
        <f>INDEX('Mapa de Riscos'!G39:G$60,ROWS('Mapa de Riscos'!G39))</f>
        <v>0</v>
      </c>
      <c r="H39" s="197" t="s">
        <v>135</v>
      </c>
      <c r="I39" s="185"/>
      <c r="J39" s="185"/>
      <c r="K39" s="185"/>
      <c r="L39" s="184"/>
      <c r="M39" s="184"/>
      <c r="N39" s="198"/>
      <c r="O39" s="189"/>
      <c r="P39" s="190"/>
      <c r="Q39" s="186" t="s">
        <v>195</v>
      </c>
      <c r="R39" s="119">
        <f t="shared" si="0"/>
        <v>3</v>
      </c>
    </row>
    <row r="40" spans="2:18" ht="27" thickTop="1" thickBot="1" x14ac:dyDescent="0.25">
      <c r="B40" s="682" t="str">
        <f>INDEX('Mapa de Riscos'!B40:B$48,ROWS('Mapa de Riscos'!B40))</f>
        <v>Subprocesso / Atividade 7</v>
      </c>
      <c r="C40" s="102" t="str">
        <f>'Mapa de Riscos'!C40</f>
        <v xml:space="preserve">Evento 1 teste </v>
      </c>
      <c r="D40" s="107" t="str">
        <f>'Cálculo do Risco Residual'!W40</f>
        <v>Risco Baixo</v>
      </c>
      <c r="E40" s="201">
        <f>INDEX('Mapa de Riscos'!Q40:Q$60,ROWS('Mapa de Riscos'!Q40))</f>
        <v>0</v>
      </c>
      <c r="F40" s="201">
        <f>INDEX('Mapa de Riscos'!F40:F$60,ROWS('Mapa de Riscos'!F40))</f>
        <v>0</v>
      </c>
      <c r="G40" s="192">
        <f>INDEX('Mapa de Riscos'!G40:G$60,ROWS('Mapa de Riscos'!G40))</f>
        <v>0</v>
      </c>
      <c r="H40" s="197" t="s">
        <v>133</v>
      </c>
      <c r="I40" s="185"/>
      <c r="J40" s="185"/>
      <c r="K40" s="185"/>
      <c r="L40" s="184"/>
      <c r="M40" s="184"/>
      <c r="N40" s="198"/>
      <c r="O40" s="187"/>
      <c r="P40" s="188"/>
      <c r="Q40" s="186" t="s">
        <v>195</v>
      </c>
      <c r="R40" s="119">
        <f t="shared" si="0"/>
        <v>3</v>
      </c>
    </row>
    <row r="41" spans="2:18" ht="27" thickTop="1" thickBot="1" x14ac:dyDescent="0.25">
      <c r="B41" s="682"/>
      <c r="C41" s="102" t="str">
        <f>'Mapa de Riscos'!C41</f>
        <v>Evento 2</v>
      </c>
      <c r="D41" s="107" t="str">
        <f>'Cálculo do Risco Residual'!W41</f>
        <v>Risco Baixo</v>
      </c>
      <c r="E41" s="201">
        <f>INDEX('Mapa de Riscos'!Q41:Q$60,ROWS('Mapa de Riscos'!Q41))</f>
        <v>0</v>
      </c>
      <c r="F41" s="201">
        <f>INDEX('Mapa de Riscos'!F41:F$60,ROWS('Mapa de Riscos'!F41))</f>
        <v>0</v>
      </c>
      <c r="G41" s="192">
        <f>INDEX('Mapa de Riscos'!G41:G$60,ROWS('Mapa de Riscos'!G41))</f>
        <v>0</v>
      </c>
      <c r="H41" s="197" t="s">
        <v>134</v>
      </c>
      <c r="I41" s="185"/>
      <c r="J41" s="185"/>
      <c r="K41" s="185"/>
      <c r="L41" s="184"/>
      <c r="M41" s="184"/>
      <c r="N41" s="198"/>
      <c r="O41" s="187"/>
      <c r="P41" s="188"/>
      <c r="Q41" s="186" t="s">
        <v>195</v>
      </c>
      <c r="R41" s="119">
        <f t="shared" si="0"/>
        <v>3</v>
      </c>
    </row>
    <row r="42" spans="2:18" ht="27" thickTop="1" thickBot="1" x14ac:dyDescent="0.25">
      <c r="B42" s="683"/>
      <c r="C42" s="102" t="str">
        <f>'Mapa de Riscos'!C42</f>
        <v>Evento 3</v>
      </c>
      <c r="D42" s="107" t="str">
        <f>'Cálculo do Risco Residual'!W42</f>
        <v>Risco Baixo</v>
      </c>
      <c r="E42" s="201">
        <f>INDEX('Mapa de Riscos'!Q42:Q$60,ROWS('Mapa de Riscos'!Q42))</f>
        <v>0</v>
      </c>
      <c r="F42" s="201">
        <f>INDEX('Mapa de Riscos'!F42:F$60,ROWS('Mapa de Riscos'!F42))</f>
        <v>0</v>
      </c>
      <c r="G42" s="192">
        <f>INDEX('Mapa de Riscos'!G42:G$60,ROWS('Mapa de Riscos'!G42))</f>
        <v>0</v>
      </c>
      <c r="H42" s="197" t="s">
        <v>135</v>
      </c>
      <c r="I42" s="185"/>
      <c r="J42" s="185"/>
      <c r="K42" s="185"/>
      <c r="L42" s="184"/>
      <c r="M42" s="184"/>
      <c r="N42" s="198"/>
      <c r="O42" s="189"/>
      <c r="P42" s="190"/>
      <c r="Q42" s="186" t="s">
        <v>195</v>
      </c>
      <c r="R42" s="119">
        <f t="shared" si="0"/>
        <v>3</v>
      </c>
    </row>
    <row r="43" spans="2:18" ht="27" thickTop="1" thickBot="1" x14ac:dyDescent="0.25">
      <c r="B43" s="682" t="str">
        <f>INDEX('Mapa de Riscos'!B43:B$48,ROWS('Mapa de Riscos'!B43))</f>
        <v>Subprocesso/ Atividade 8</v>
      </c>
      <c r="C43" s="102" t="str">
        <f>'Mapa de Riscos'!C43</f>
        <v>Evento 1 teste</v>
      </c>
      <c r="D43" s="107" t="str">
        <f>'Cálculo do Risco Residual'!W43</f>
        <v>Risco Baixo</v>
      </c>
      <c r="E43" s="201">
        <f>INDEX('Mapa de Riscos'!Q43:Q$60,ROWS('Mapa de Riscos'!Q43))</f>
        <v>0</v>
      </c>
      <c r="F43" s="201">
        <f>INDEX('Mapa de Riscos'!F43:F$60,ROWS('Mapa de Riscos'!F43))</f>
        <v>0</v>
      </c>
      <c r="G43" s="192">
        <f>INDEX('Mapa de Riscos'!G43:G$60,ROWS('Mapa de Riscos'!G43))</f>
        <v>0</v>
      </c>
      <c r="H43" s="197" t="s">
        <v>133</v>
      </c>
      <c r="I43" s="185"/>
      <c r="J43" s="185"/>
      <c r="K43" s="185"/>
      <c r="L43" s="184"/>
      <c r="M43" s="184"/>
      <c r="N43" s="198"/>
      <c r="O43" s="187"/>
      <c r="P43" s="188"/>
      <c r="Q43" s="186" t="s">
        <v>195</v>
      </c>
      <c r="R43" s="119">
        <f t="shared" si="0"/>
        <v>3</v>
      </c>
    </row>
    <row r="44" spans="2:18" ht="27" thickTop="1" thickBot="1" x14ac:dyDescent="0.25">
      <c r="B44" s="682"/>
      <c r="C44" s="102" t="str">
        <f>'Mapa de Riscos'!C44</f>
        <v>Evento 2</v>
      </c>
      <c r="D44" s="107" t="str">
        <f>'Cálculo do Risco Residual'!W44</f>
        <v>Risco Baixo</v>
      </c>
      <c r="E44" s="201">
        <f>INDEX('Mapa de Riscos'!Q44:Q$60,ROWS('Mapa de Riscos'!Q44))</f>
        <v>0</v>
      </c>
      <c r="F44" s="201">
        <f>INDEX('Mapa de Riscos'!F44:F$60,ROWS('Mapa de Riscos'!F44))</f>
        <v>0</v>
      </c>
      <c r="G44" s="192">
        <f>INDEX('Mapa de Riscos'!G44:G$60,ROWS('Mapa de Riscos'!G44))</f>
        <v>0</v>
      </c>
      <c r="H44" s="197" t="s">
        <v>134</v>
      </c>
      <c r="I44" s="185"/>
      <c r="J44" s="185"/>
      <c r="K44" s="185"/>
      <c r="L44" s="184"/>
      <c r="M44" s="184"/>
      <c r="N44" s="198"/>
      <c r="O44" s="187"/>
      <c r="P44" s="188"/>
      <c r="Q44" s="186" t="s">
        <v>195</v>
      </c>
      <c r="R44" s="119">
        <f t="shared" si="0"/>
        <v>3</v>
      </c>
    </row>
    <row r="45" spans="2:18" ht="27" thickTop="1" thickBot="1" x14ac:dyDescent="0.25">
      <c r="B45" s="683"/>
      <c r="C45" s="102" t="str">
        <f>'Mapa de Riscos'!C45</f>
        <v>Evento 3</v>
      </c>
      <c r="D45" s="107" t="str">
        <f>'Cálculo do Risco Residual'!W45</f>
        <v>Risco Baixo</v>
      </c>
      <c r="E45" s="201">
        <f>INDEX('Mapa de Riscos'!Q45:Q$60,ROWS('Mapa de Riscos'!Q45))</f>
        <v>0</v>
      </c>
      <c r="F45" s="201">
        <f>INDEX('Mapa de Riscos'!F45:F$60,ROWS('Mapa de Riscos'!F45))</f>
        <v>0</v>
      </c>
      <c r="G45" s="192">
        <f>INDEX('Mapa de Riscos'!G45:G$60,ROWS('Mapa de Riscos'!G45))</f>
        <v>0</v>
      </c>
      <c r="H45" s="197" t="s">
        <v>135</v>
      </c>
      <c r="I45" s="185"/>
      <c r="J45" s="185"/>
      <c r="K45" s="185"/>
      <c r="L45" s="184"/>
      <c r="M45" s="184"/>
      <c r="N45" s="198"/>
      <c r="O45" s="189"/>
      <c r="P45" s="190"/>
      <c r="Q45" s="186" t="s">
        <v>195</v>
      </c>
      <c r="R45" s="119">
        <f t="shared" si="0"/>
        <v>3</v>
      </c>
    </row>
    <row r="46" spans="2:18" ht="27" thickTop="1" thickBot="1" x14ac:dyDescent="0.25">
      <c r="B46" s="682" t="str">
        <f>INDEX('Mapa de Riscos'!B46:B$48,ROWS('Mapa de Riscos'!B46))</f>
        <v>Subprocesso/ Atividade 9</v>
      </c>
      <c r="C46" s="102" t="str">
        <f>'Mapa de Riscos'!C46</f>
        <v>Evento 1</v>
      </c>
      <c r="D46" s="107" t="str">
        <f>'Cálculo do Risco Residual'!W46</f>
        <v>Risco Baixo</v>
      </c>
      <c r="E46" s="201">
        <f>INDEX('Mapa de Riscos'!Q46:Q$60,ROWS('Mapa de Riscos'!Q46))</f>
        <v>0</v>
      </c>
      <c r="F46" s="201">
        <f>INDEX('Mapa de Riscos'!F46:F$60,ROWS('Mapa de Riscos'!F46))</f>
        <v>0</v>
      </c>
      <c r="G46" s="192">
        <f>INDEX('Mapa de Riscos'!G46:G$60,ROWS('Mapa de Riscos'!G46))</f>
        <v>0</v>
      </c>
      <c r="H46" s="197" t="s">
        <v>133</v>
      </c>
      <c r="I46" s="185"/>
      <c r="J46" s="185"/>
      <c r="K46" s="185"/>
      <c r="L46" s="184"/>
      <c r="M46" s="184"/>
      <c r="N46" s="198"/>
      <c r="O46" s="187"/>
      <c r="P46" s="188"/>
      <c r="Q46" s="186" t="s">
        <v>195</v>
      </c>
      <c r="R46" s="119">
        <f t="shared" si="0"/>
        <v>3</v>
      </c>
    </row>
    <row r="47" spans="2:18" ht="27" thickTop="1" thickBot="1" x14ac:dyDescent="0.25">
      <c r="B47" s="682"/>
      <c r="C47" s="102" t="str">
        <f>'Mapa de Riscos'!C47</f>
        <v>Evento 2</v>
      </c>
      <c r="D47" s="107" t="str">
        <f>'Cálculo do Risco Residual'!W47</f>
        <v>Risco Baixo</v>
      </c>
      <c r="E47" s="201">
        <f>INDEX('Mapa de Riscos'!Q47:Q$60,ROWS('Mapa de Riscos'!Q47))</f>
        <v>0</v>
      </c>
      <c r="F47" s="201">
        <f>INDEX('Mapa de Riscos'!F47:F$60,ROWS('Mapa de Riscos'!F47))</f>
        <v>0</v>
      </c>
      <c r="G47" s="192">
        <f>INDEX('Mapa de Riscos'!G47:G$60,ROWS('Mapa de Riscos'!G47))</f>
        <v>0</v>
      </c>
      <c r="H47" s="197" t="s">
        <v>134</v>
      </c>
      <c r="I47" s="185"/>
      <c r="J47" s="185"/>
      <c r="K47" s="185"/>
      <c r="L47" s="184"/>
      <c r="M47" s="184"/>
      <c r="N47" s="198"/>
      <c r="O47" s="187"/>
      <c r="P47" s="188"/>
      <c r="Q47" s="186" t="s">
        <v>195</v>
      </c>
      <c r="R47" s="119">
        <f t="shared" si="0"/>
        <v>3</v>
      </c>
    </row>
    <row r="48" spans="2:18" ht="27" thickTop="1" thickBot="1" x14ac:dyDescent="0.25">
      <c r="B48" s="683"/>
      <c r="C48" s="102" t="str">
        <f>'Mapa de Riscos'!C48</f>
        <v>Evento 3</v>
      </c>
      <c r="D48" s="107" t="str">
        <f>'Cálculo do Risco Residual'!W48</f>
        <v>Risco Baixo</v>
      </c>
      <c r="E48" s="201">
        <f>INDEX('Mapa de Riscos'!Q48:Q$60,ROWS('Mapa de Riscos'!Q48))</f>
        <v>0</v>
      </c>
      <c r="F48" s="201">
        <f>INDEX('Mapa de Riscos'!F48:F$60,ROWS('Mapa de Riscos'!F48))</f>
        <v>0</v>
      </c>
      <c r="G48" s="192">
        <f>INDEX('Mapa de Riscos'!G48:G$60,ROWS('Mapa de Riscos'!G48))</f>
        <v>0</v>
      </c>
      <c r="H48" s="197" t="s">
        <v>135</v>
      </c>
      <c r="I48" s="185"/>
      <c r="J48" s="185"/>
      <c r="K48" s="185"/>
      <c r="L48" s="184"/>
      <c r="M48" s="184"/>
      <c r="N48" s="198"/>
      <c r="O48" s="189"/>
      <c r="P48" s="190"/>
      <c r="Q48" s="186" t="s">
        <v>195</v>
      </c>
      <c r="R48" s="119">
        <f t="shared" si="0"/>
        <v>3</v>
      </c>
    </row>
    <row r="49" spans="1:18" ht="27" customHeight="1" thickTop="1" thickBot="1" x14ac:dyDescent="0.25">
      <c r="A49" s="680">
        <f>INDEX('Mapa de Riscos'!A$48:A61,ROWS('Mapa de Riscos'!A61))</f>
        <v>0</v>
      </c>
      <c r="B49" s="682" t="str">
        <f>INDEX('Mapa de Riscos'!B$49:B51,ROWS('Mapa de Riscos'!B49))</f>
        <v>Subprocesso/ Atividade 10</v>
      </c>
      <c r="C49" s="102" t="str">
        <f>'Mapa de Riscos'!C49</f>
        <v>Evento 1</v>
      </c>
      <c r="D49" s="107" t="str">
        <f>'Cálculo do Risco Residual'!W49</f>
        <v>Risco Baixo</v>
      </c>
      <c r="E49" s="201">
        <f>INDEX('Mapa de Riscos'!Q49:Q$60,ROWS('Mapa de Riscos'!Q49))</f>
        <v>0</v>
      </c>
      <c r="F49" s="201">
        <f>INDEX('Mapa de Riscos'!F49:F$60,ROWS('Mapa de Riscos'!F49))</f>
        <v>0</v>
      </c>
      <c r="G49" s="192">
        <f>INDEX('Mapa de Riscos'!G49:G$60,ROWS('Mapa de Riscos'!G49))</f>
        <v>0</v>
      </c>
      <c r="H49" s="197" t="s">
        <v>133</v>
      </c>
      <c r="I49" s="185"/>
      <c r="J49" s="185"/>
      <c r="K49" s="185"/>
      <c r="L49" s="184"/>
      <c r="M49" s="184"/>
      <c r="N49" s="198"/>
      <c r="O49" s="187"/>
      <c r="P49" s="188"/>
      <c r="Q49" s="186" t="s">
        <v>195</v>
      </c>
      <c r="R49" s="119">
        <f t="shared" ref="R49:R60" si="1">IF(Q49="Concluído",0,(IF(Q49="Não iniciado", 3,(IF(Q49="Em andamento",1,2)))))</f>
        <v>3</v>
      </c>
    </row>
    <row r="50" spans="1:18" ht="27" thickTop="1" thickBot="1" x14ac:dyDescent="0.25">
      <c r="A50" s="680"/>
      <c r="B50" s="682"/>
      <c r="C50" s="102" t="str">
        <f>'Mapa de Riscos'!C50</f>
        <v>Evento 2</v>
      </c>
      <c r="D50" s="107" t="str">
        <f>'Cálculo do Risco Residual'!W50</f>
        <v>Risco Baixo</v>
      </c>
      <c r="E50" s="201">
        <f>INDEX('Mapa de Riscos'!Q50:Q$60,ROWS('Mapa de Riscos'!Q50))</f>
        <v>0</v>
      </c>
      <c r="F50" s="201">
        <f>INDEX('Mapa de Riscos'!F50:F$60,ROWS('Mapa de Riscos'!F50))</f>
        <v>0</v>
      </c>
      <c r="G50" s="192">
        <f>INDEX('Mapa de Riscos'!G50:G$60,ROWS('Mapa de Riscos'!G50))</f>
        <v>0</v>
      </c>
      <c r="H50" s="197" t="s">
        <v>134</v>
      </c>
      <c r="I50" s="185"/>
      <c r="J50" s="185"/>
      <c r="K50" s="185"/>
      <c r="L50" s="184"/>
      <c r="M50" s="184"/>
      <c r="N50" s="198"/>
      <c r="O50" s="187"/>
      <c r="P50" s="188"/>
      <c r="Q50" s="186" t="s">
        <v>195</v>
      </c>
      <c r="R50" s="119">
        <f t="shared" si="1"/>
        <v>3</v>
      </c>
    </row>
    <row r="51" spans="1:18" ht="27" thickTop="1" thickBot="1" x14ac:dyDescent="0.25">
      <c r="A51" s="681"/>
      <c r="B51" s="683"/>
      <c r="C51" s="102" t="str">
        <f>'Mapa de Riscos'!C51</f>
        <v>Evento 3</v>
      </c>
      <c r="D51" s="107" t="str">
        <f>'Cálculo do Risco Residual'!W51</f>
        <v>Risco Baixo</v>
      </c>
      <c r="E51" s="201">
        <f>INDEX('Mapa de Riscos'!Q51:Q$60,ROWS('Mapa de Riscos'!Q51))</f>
        <v>0</v>
      </c>
      <c r="F51" s="201">
        <f>INDEX('Mapa de Riscos'!F51:F$60,ROWS('Mapa de Riscos'!F51))</f>
        <v>0</v>
      </c>
      <c r="G51" s="192">
        <f>INDEX('Mapa de Riscos'!G51:G$60,ROWS('Mapa de Riscos'!G51))</f>
        <v>0</v>
      </c>
      <c r="H51" s="197" t="s">
        <v>135</v>
      </c>
      <c r="I51" s="185"/>
      <c r="J51" s="185"/>
      <c r="K51" s="185"/>
      <c r="L51" s="184"/>
      <c r="M51" s="184"/>
      <c r="N51" s="198"/>
      <c r="O51" s="189"/>
      <c r="P51" s="190"/>
      <c r="Q51" s="186" t="s">
        <v>195</v>
      </c>
      <c r="R51" s="119">
        <f t="shared" si="1"/>
        <v>3</v>
      </c>
    </row>
    <row r="52" spans="1:18" ht="27" customHeight="1" thickTop="1" thickBot="1" x14ac:dyDescent="0.25">
      <c r="B52" s="682" t="str">
        <f>INDEX('Mapa de Riscos'!B$52:B54,ROWS('Mapa de Riscos'!B52))</f>
        <v>Subprocesso/ Atividade 11</v>
      </c>
      <c r="C52" s="102" t="str">
        <f>'Mapa de Riscos'!C52</f>
        <v>Evento 1</v>
      </c>
      <c r="D52" s="107" t="str">
        <f>'Cálculo do Risco Residual'!W52</f>
        <v>Risco Baixo</v>
      </c>
      <c r="E52" s="201">
        <f>INDEX('Mapa de Riscos'!Q52:Q$60,ROWS('Mapa de Riscos'!Q52))</f>
        <v>0</v>
      </c>
      <c r="F52" s="201">
        <f>INDEX('Mapa de Riscos'!F52:F$60,ROWS('Mapa de Riscos'!F52))</f>
        <v>0</v>
      </c>
      <c r="G52" s="192">
        <f>INDEX('Mapa de Riscos'!G52:G$60,ROWS('Mapa de Riscos'!G52))</f>
        <v>0</v>
      </c>
      <c r="H52" s="197" t="s">
        <v>133</v>
      </c>
      <c r="I52" s="185"/>
      <c r="J52" s="185"/>
      <c r="K52" s="185"/>
      <c r="L52" s="184"/>
      <c r="M52" s="184"/>
      <c r="N52" s="198"/>
      <c r="O52" s="187"/>
      <c r="P52" s="188"/>
      <c r="Q52" s="186" t="s">
        <v>195</v>
      </c>
      <c r="R52" s="119">
        <f t="shared" si="1"/>
        <v>3</v>
      </c>
    </row>
    <row r="53" spans="1:18" ht="27" thickTop="1" thickBot="1" x14ac:dyDescent="0.25">
      <c r="B53" s="682"/>
      <c r="C53" s="102" t="str">
        <f>'Mapa de Riscos'!C53</f>
        <v>Evento 2</v>
      </c>
      <c r="D53" s="107" t="str">
        <f>'Cálculo do Risco Residual'!W53</f>
        <v>Risco Baixo</v>
      </c>
      <c r="E53" s="201">
        <f>INDEX('Mapa de Riscos'!Q53:Q$60,ROWS('Mapa de Riscos'!Q53))</f>
        <v>0</v>
      </c>
      <c r="F53" s="201">
        <f>INDEX('Mapa de Riscos'!F53:F$60,ROWS('Mapa de Riscos'!F53))</f>
        <v>0</v>
      </c>
      <c r="G53" s="192">
        <f>INDEX('Mapa de Riscos'!G53:G$60,ROWS('Mapa de Riscos'!G53))</f>
        <v>0</v>
      </c>
      <c r="H53" s="197" t="s">
        <v>134</v>
      </c>
      <c r="I53" s="185"/>
      <c r="J53" s="185"/>
      <c r="K53" s="185"/>
      <c r="L53" s="184"/>
      <c r="M53" s="184"/>
      <c r="N53" s="198"/>
      <c r="O53" s="187"/>
      <c r="P53" s="188"/>
      <c r="Q53" s="186" t="s">
        <v>195</v>
      </c>
      <c r="R53" s="119">
        <f t="shared" si="1"/>
        <v>3</v>
      </c>
    </row>
    <row r="54" spans="1:18" ht="27" thickTop="1" thickBot="1" x14ac:dyDescent="0.25">
      <c r="B54" s="683"/>
      <c r="C54" s="102" t="str">
        <f>'Mapa de Riscos'!C54</f>
        <v>Evento 3</v>
      </c>
      <c r="D54" s="107" t="str">
        <f>'Cálculo do Risco Residual'!W54</f>
        <v>Risco Baixo</v>
      </c>
      <c r="E54" s="201">
        <f>INDEX('Mapa de Riscos'!Q54:Q$60,ROWS('Mapa de Riscos'!Q54))</f>
        <v>0</v>
      </c>
      <c r="F54" s="201">
        <f>INDEX('Mapa de Riscos'!F54:F$60,ROWS('Mapa de Riscos'!F54))</f>
        <v>0</v>
      </c>
      <c r="G54" s="192">
        <f>INDEX('Mapa de Riscos'!G54:G$60,ROWS('Mapa de Riscos'!G54))</f>
        <v>0</v>
      </c>
      <c r="H54" s="197" t="s">
        <v>135</v>
      </c>
      <c r="I54" s="185"/>
      <c r="J54" s="185"/>
      <c r="K54" s="185"/>
      <c r="L54" s="184"/>
      <c r="M54" s="184"/>
      <c r="N54" s="198"/>
      <c r="O54" s="189"/>
      <c r="P54" s="190"/>
      <c r="Q54" s="186" t="s">
        <v>195</v>
      </c>
      <c r="R54" s="119">
        <f t="shared" si="1"/>
        <v>3</v>
      </c>
    </row>
    <row r="55" spans="1:18" ht="27" thickTop="1" thickBot="1" x14ac:dyDescent="0.25">
      <c r="B55" s="682" t="str">
        <f>INDEX('Mapa de Riscos'!B$55:B57,ROWS('Mapa de Riscos'!B55))</f>
        <v>Subprocesso/ Atividade 12</v>
      </c>
      <c r="C55" s="102" t="str">
        <f>'Mapa de Riscos'!C55</f>
        <v>Evento 1</v>
      </c>
      <c r="D55" s="107" t="str">
        <f>'Cálculo do Risco Residual'!W55</f>
        <v>Risco Baixo</v>
      </c>
      <c r="E55" s="201">
        <f>INDEX('Mapa de Riscos'!Q55:Q$60,ROWS('Mapa de Riscos'!Q55))</f>
        <v>0</v>
      </c>
      <c r="F55" s="201">
        <f>INDEX('Mapa de Riscos'!F55:F$60,ROWS('Mapa de Riscos'!F55))</f>
        <v>0</v>
      </c>
      <c r="G55" s="192">
        <f>INDEX('Mapa de Riscos'!G55:G$60,ROWS('Mapa de Riscos'!G55))</f>
        <v>0</v>
      </c>
      <c r="H55" s="197" t="s">
        <v>133</v>
      </c>
      <c r="I55" s="185"/>
      <c r="J55" s="185"/>
      <c r="K55" s="185"/>
      <c r="L55" s="184"/>
      <c r="M55" s="184"/>
      <c r="N55" s="198"/>
      <c r="O55" s="187"/>
      <c r="P55" s="188"/>
      <c r="Q55" s="186" t="s">
        <v>195</v>
      </c>
      <c r="R55" s="119">
        <f t="shared" si="1"/>
        <v>3</v>
      </c>
    </row>
    <row r="56" spans="1:18" ht="27" thickTop="1" thickBot="1" x14ac:dyDescent="0.25">
      <c r="B56" s="682"/>
      <c r="C56" s="102" t="str">
        <f>'Mapa de Riscos'!C56</f>
        <v>Evento 2</v>
      </c>
      <c r="D56" s="107" t="str">
        <f>'Cálculo do Risco Residual'!W56</f>
        <v>Risco Baixo</v>
      </c>
      <c r="E56" s="201">
        <f>INDEX('Mapa de Riscos'!Q56:Q$60,ROWS('Mapa de Riscos'!Q56))</f>
        <v>0</v>
      </c>
      <c r="F56" s="201">
        <f>INDEX('Mapa de Riscos'!F56:F$60,ROWS('Mapa de Riscos'!F56))</f>
        <v>0</v>
      </c>
      <c r="G56" s="192">
        <f>INDEX('Mapa de Riscos'!G56:G$60,ROWS('Mapa de Riscos'!G56))</f>
        <v>0</v>
      </c>
      <c r="H56" s="197" t="s">
        <v>134</v>
      </c>
      <c r="I56" s="185"/>
      <c r="J56" s="185"/>
      <c r="K56" s="185"/>
      <c r="L56" s="184"/>
      <c r="M56" s="184"/>
      <c r="N56" s="198"/>
      <c r="O56" s="187"/>
      <c r="P56" s="188"/>
      <c r="Q56" s="186" t="s">
        <v>195</v>
      </c>
      <c r="R56" s="119">
        <f t="shared" si="1"/>
        <v>3</v>
      </c>
    </row>
    <row r="57" spans="1:18" ht="27" thickTop="1" thickBot="1" x14ac:dyDescent="0.25">
      <c r="B57" s="683"/>
      <c r="C57" s="102" t="str">
        <f>'Mapa de Riscos'!C57</f>
        <v>Evento 3</v>
      </c>
      <c r="D57" s="107" t="str">
        <f>'Cálculo do Risco Residual'!W57</f>
        <v>Risco Baixo</v>
      </c>
      <c r="E57" s="201">
        <f>INDEX('Mapa de Riscos'!Q57:Q$60,ROWS('Mapa de Riscos'!Q57))</f>
        <v>0</v>
      </c>
      <c r="F57" s="201">
        <f>INDEX('Mapa de Riscos'!F57:F$60,ROWS('Mapa de Riscos'!F57))</f>
        <v>0</v>
      </c>
      <c r="G57" s="192">
        <f>INDEX('Mapa de Riscos'!G57:G$60,ROWS('Mapa de Riscos'!G57))</f>
        <v>0</v>
      </c>
      <c r="H57" s="197" t="s">
        <v>135</v>
      </c>
      <c r="I57" s="185"/>
      <c r="J57" s="185"/>
      <c r="K57" s="185"/>
      <c r="L57" s="184"/>
      <c r="M57" s="184"/>
      <c r="N57" s="198"/>
      <c r="O57" s="189"/>
      <c r="P57" s="190"/>
      <c r="Q57" s="186" t="s">
        <v>195</v>
      </c>
      <c r="R57" s="119">
        <f t="shared" si="1"/>
        <v>3</v>
      </c>
    </row>
    <row r="58" spans="1:18" ht="27" thickTop="1" thickBot="1" x14ac:dyDescent="0.25">
      <c r="B58" s="682" t="str">
        <f>INDEX('Mapa de Riscos'!B$58:B60,ROWS('Mapa de Riscos'!B58))</f>
        <v>Subprocesso/ Atividade 13</v>
      </c>
      <c r="C58" s="102" t="str">
        <f>'Mapa de Riscos'!C58</f>
        <v>Evento 1</v>
      </c>
      <c r="D58" s="107" t="str">
        <f>'Cálculo do Risco Residual'!W58</f>
        <v>Risco Baixo</v>
      </c>
      <c r="E58" s="201">
        <f>INDEX('Mapa de Riscos'!Q58:Q$60,ROWS('Mapa de Riscos'!Q58))</f>
        <v>0</v>
      </c>
      <c r="F58" s="201">
        <f>INDEX('Mapa de Riscos'!F58:F$60,ROWS('Mapa de Riscos'!F58))</f>
        <v>0</v>
      </c>
      <c r="G58" s="192">
        <f>INDEX('Mapa de Riscos'!G58:G$60,ROWS('Mapa de Riscos'!G58))</f>
        <v>0</v>
      </c>
      <c r="H58" s="197" t="s">
        <v>133</v>
      </c>
      <c r="I58" s="185"/>
      <c r="J58" s="185"/>
      <c r="K58" s="185"/>
      <c r="L58" s="184"/>
      <c r="M58" s="184"/>
      <c r="N58" s="198"/>
      <c r="O58" s="187"/>
      <c r="P58" s="188"/>
      <c r="Q58" s="186" t="s">
        <v>195</v>
      </c>
      <c r="R58" s="119">
        <f t="shared" si="1"/>
        <v>3</v>
      </c>
    </row>
    <row r="59" spans="1:18" ht="27" thickTop="1" thickBot="1" x14ac:dyDescent="0.25">
      <c r="B59" s="682"/>
      <c r="C59" s="102" t="str">
        <f>'Mapa de Riscos'!C59</f>
        <v>Evento 2</v>
      </c>
      <c r="D59" s="107" t="str">
        <f>'Cálculo do Risco Residual'!W59</f>
        <v>Risco Baixo</v>
      </c>
      <c r="E59" s="201">
        <f>INDEX('Mapa de Riscos'!Q59:Q$60,ROWS('Mapa de Riscos'!Q59))</f>
        <v>0</v>
      </c>
      <c r="F59" s="201">
        <f>INDEX('Mapa de Riscos'!F59:F$60,ROWS('Mapa de Riscos'!F59))</f>
        <v>0</v>
      </c>
      <c r="G59" s="192">
        <f>INDEX('Mapa de Riscos'!G59:G$60,ROWS('Mapa de Riscos'!G59))</f>
        <v>0</v>
      </c>
      <c r="H59" s="197" t="s">
        <v>134</v>
      </c>
      <c r="I59" s="185"/>
      <c r="J59" s="185"/>
      <c r="K59" s="185"/>
      <c r="L59" s="184"/>
      <c r="M59" s="184"/>
      <c r="N59" s="198"/>
      <c r="O59" s="187"/>
      <c r="P59" s="188"/>
      <c r="Q59" s="186" t="s">
        <v>195</v>
      </c>
      <c r="R59" s="119">
        <f t="shared" si="1"/>
        <v>3</v>
      </c>
    </row>
    <row r="60" spans="1:18" ht="27" thickTop="1" thickBot="1" x14ac:dyDescent="0.25">
      <c r="B60" s="683"/>
      <c r="C60" s="102" t="str">
        <f>'Mapa de Riscos'!C60</f>
        <v>Evento 3</v>
      </c>
      <c r="D60" s="107" t="str">
        <f>'Cálculo do Risco Residual'!W60</f>
        <v>Risco Baixo</v>
      </c>
      <c r="E60" s="201">
        <f>INDEX('Mapa de Riscos'!Q60:Q$60,ROWS('Mapa de Riscos'!Q60))</f>
        <v>0</v>
      </c>
      <c r="F60" s="201">
        <f>INDEX('Mapa de Riscos'!F60:F$60,ROWS('Mapa de Riscos'!F60))</f>
        <v>0</v>
      </c>
      <c r="G60" s="192">
        <f>INDEX('Mapa de Riscos'!G60:G$60,ROWS('Mapa de Riscos'!G60))</f>
        <v>0</v>
      </c>
      <c r="H60" s="197" t="s">
        <v>135</v>
      </c>
      <c r="I60" s="185"/>
      <c r="J60" s="185"/>
      <c r="K60" s="185"/>
      <c r="L60" s="184"/>
      <c r="M60" s="184"/>
      <c r="N60" s="198"/>
      <c r="O60" s="189"/>
      <c r="P60" s="190"/>
      <c r="Q60" s="186" t="s">
        <v>195</v>
      </c>
      <c r="R60" s="119">
        <f t="shared" si="1"/>
        <v>3</v>
      </c>
    </row>
    <row r="61" spans="1:18" ht="13.5" thickTop="1" x14ac:dyDescent="0.2"/>
  </sheetData>
  <sheetProtection formatColumns="0" formatRows="0"/>
  <mergeCells count="52">
    <mergeCell ref="O20:O21"/>
    <mergeCell ref="P20:P21"/>
    <mergeCell ref="Q20:R21"/>
    <mergeCell ref="H20:H21"/>
    <mergeCell ref="B46:B48"/>
    <mergeCell ref="B31:B33"/>
    <mergeCell ref="B34:B36"/>
    <mergeCell ref="B37:B39"/>
    <mergeCell ref="B40:B42"/>
    <mergeCell ref="B43:B45"/>
    <mergeCell ref="B25:B27"/>
    <mergeCell ref="B28:B30"/>
    <mergeCell ref="B19:B21"/>
    <mergeCell ref="C19:C21"/>
    <mergeCell ref="B22:B24"/>
    <mergeCell ref="M16:N16"/>
    <mergeCell ref="D15:F15"/>
    <mergeCell ref="K15:L15"/>
    <mergeCell ref="M15:N15"/>
    <mergeCell ref="D19:D21"/>
    <mergeCell ref="F19:F21"/>
    <mergeCell ref="E19:E21"/>
    <mergeCell ref="G19:G21"/>
    <mergeCell ref="D16:F16"/>
    <mergeCell ref="K20:K21"/>
    <mergeCell ref="H19:R19"/>
    <mergeCell ref="J20:J21"/>
    <mergeCell ref="I20:I21"/>
    <mergeCell ref="L20:L21"/>
    <mergeCell ref="M20:M21"/>
    <mergeCell ref="N20:N21"/>
    <mergeCell ref="H18:J18"/>
    <mergeCell ref="O18:P18"/>
    <mergeCell ref="K13:N13"/>
    <mergeCell ref="B1:R1"/>
    <mergeCell ref="Q13:R13"/>
    <mergeCell ref="C3:G3"/>
    <mergeCell ref="C4:G4"/>
    <mergeCell ref="C5:G5"/>
    <mergeCell ref="C6:G6"/>
    <mergeCell ref="C7:G7"/>
    <mergeCell ref="C8:G8"/>
    <mergeCell ref="C9:G9"/>
    <mergeCell ref="C10:G10"/>
    <mergeCell ref="C11:G11"/>
    <mergeCell ref="D13:F13"/>
    <mergeCell ref="K16:L16"/>
    <mergeCell ref="A49:A51"/>
    <mergeCell ref="B49:B51"/>
    <mergeCell ref="B52:B54"/>
    <mergeCell ref="B55:B57"/>
    <mergeCell ref="B58:B60"/>
  </mergeCells>
  <conditionalFormatting sqref="D22:D60">
    <cfRule type="cellIs" dxfId="3" priority="1" operator="equal">
      <formula>"Risco Crítico"</formula>
    </cfRule>
    <cfRule type="cellIs" dxfId="2" priority="2" operator="equal">
      <formula>"Risco Alto"</formula>
    </cfRule>
    <cfRule type="cellIs" dxfId="1" priority="3" operator="equal">
      <formula>"Risco Moderado"</formula>
    </cfRule>
    <cfRule type="cellIs" dxfId="0" priority="4" operator="equal">
      <formula>"Risco Pequeno"</formula>
    </cfRule>
  </conditionalFormatting>
  <dataValidations count="3">
    <dataValidation type="list" allowBlank="1" showInputMessage="1" showErrorMessage="1" sqref="J22:J60">
      <formula1>$D$15:$D$16</formula1>
    </dataValidation>
    <dataValidation type="list" showInputMessage="1" showErrorMessage="1" sqref="Q22:Q60">
      <formula1>$Q$14:$Q$17</formula1>
    </dataValidation>
    <dataValidation type="list" allowBlank="1" showInputMessage="1" showErrorMessage="1" sqref="I22:I60">
      <formula1>$B$14:$B$17</formula1>
    </dataValidation>
  </dataValidations>
  <printOptions horizontalCentered="1"/>
  <pageMargins left="0" right="0" top="0.39370078740157483" bottom="0.39370078740157483" header="0.31496062992125984" footer="0.31496062992125984"/>
  <pageSetup paperSize="9" scale="65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08C34703-FCCC-4A5E-9855-3D49B7D01715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3TrafficLights1" iconId="2"/>
              <x14:cfIcon iconSet="3TrafficLights1" iconId="1"/>
              <x14:cfIcon iconSet="3TrafficLights1" iconId="0"/>
              <x14:cfIcon iconSet="4TrafficLights" iconId="0"/>
            </x14:iconSet>
          </x14:cfRule>
          <xm:sqref>R22:R60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21"/>
  <sheetViews>
    <sheetView showGridLines="0" workbookViewId="0">
      <selection activeCell="H24" sqref="H24"/>
    </sheetView>
  </sheetViews>
  <sheetFormatPr defaultColWidth="9.140625" defaultRowHeight="12.75" x14ac:dyDescent="0.2"/>
  <cols>
    <col min="1" max="1" width="9.140625" style="5"/>
    <col min="2" max="2" width="15.7109375" style="5" bestFit="1" customWidth="1"/>
    <col min="3" max="3" width="3.7109375" style="5" customWidth="1"/>
    <col min="4" max="4" width="46.28515625" style="5" customWidth="1"/>
    <col min="5" max="5" width="2.5703125" style="5" customWidth="1"/>
    <col min="6" max="6" width="64.7109375" style="5" customWidth="1"/>
    <col min="7" max="16384" width="9.140625" style="5"/>
  </cols>
  <sheetData>
    <row r="1" spans="1:7" ht="13.5" thickBot="1" x14ac:dyDescent="0.25">
      <c r="E1" s="277"/>
    </row>
    <row r="2" spans="1:7" s="98" customFormat="1" ht="32.25" thickBot="1" x14ac:dyDescent="0.25">
      <c r="B2" s="447" t="s">
        <v>19</v>
      </c>
      <c r="C2" s="447"/>
      <c r="D2" s="730" t="s">
        <v>154</v>
      </c>
      <c r="E2" s="730"/>
      <c r="F2" s="731"/>
      <c r="G2" s="282"/>
    </row>
    <row r="3" spans="1:7" ht="17.25" customHeight="1" x14ac:dyDescent="0.2">
      <c r="A3" s="99"/>
      <c r="B3" s="739" t="s">
        <v>20</v>
      </c>
      <c r="C3" s="273"/>
      <c r="D3" s="274"/>
      <c r="E3" s="278"/>
      <c r="F3" s="741" t="s">
        <v>321</v>
      </c>
    </row>
    <row r="4" spans="1:7" ht="12.75" customHeight="1" x14ac:dyDescent="0.2">
      <c r="A4" s="99"/>
      <c r="B4" s="740"/>
      <c r="C4" s="275"/>
      <c r="D4" s="100"/>
      <c r="E4" s="279"/>
      <c r="F4" s="742"/>
    </row>
    <row r="5" spans="1:7" ht="12.75" customHeight="1" x14ac:dyDescent="0.2">
      <c r="A5" s="99"/>
      <c r="B5" s="740"/>
      <c r="C5" s="275"/>
      <c r="D5" s="100"/>
      <c r="E5" s="279"/>
      <c r="F5" s="742"/>
    </row>
    <row r="6" spans="1:7" ht="13.5" thickBot="1" x14ac:dyDescent="0.25">
      <c r="A6" s="99"/>
      <c r="B6" s="740"/>
      <c r="C6" s="275"/>
      <c r="D6" s="100"/>
      <c r="E6" s="279"/>
      <c r="F6" s="743"/>
    </row>
    <row r="7" spans="1:7" x14ac:dyDescent="0.2">
      <c r="A7" s="99"/>
      <c r="B7" s="737" t="s">
        <v>21</v>
      </c>
      <c r="C7" s="275"/>
      <c r="D7" s="100"/>
      <c r="E7" s="279"/>
      <c r="F7" s="744" t="s">
        <v>332</v>
      </c>
    </row>
    <row r="8" spans="1:7" x14ac:dyDescent="0.2">
      <c r="A8" s="101"/>
      <c r="B8" s="738"/>
      <c r="C8" s="275"/>
      <c r="D8" s="14"/>
      <c r="E8" s="280"/>
      <c r="F8" s="745"/>
    </row>
    <row r="9" spans="1:7" x14ac:dyDescent="0.2">
      <c r="B9" s="738"/>
      <c r="C9" s="275"/>
      <c r="D9" s="14"/>
      <c r="E9" s="280"/>
      <c r="F9" s="745"/>
    </row>
    <row r="10" spans="1:7" ht="13.5" thickBot="1" x14ac:dyDescent="0.25">
      <c r="B10" s="738"/>
      <c r="C10" s="275"/>
      <c r="D10" s="14"/>
      <c r="E10" s="280"/>
      <c r="F10" s="746"/>
    </row>
    <row r="11" spans="1:7" x14ac:dyDescent="0.2">
      <c r="B11" s="734" t="s">
        <v>22</v>
      </c>
      <c r="C11" s="275"/>
      <c r="D11" s="14"/>
      <c r="E11" s="280"/>
      <c r="F11" s="744" t="s">
        <v>322</v>
      </c>
    </row>
    <row r="12" spans="1:7" x14ac:dyDescent="0.2">
      <c r="B12" s="735"/>
      <c r="C12" s="275"/>
      <c r="D12" s="14"/>
      <c r="E12" s="280"/>
      <c r="F12" s="747"/>
    </row>
    <row r="13" spans="1:7" x14ac:dyDescent="0.2">
      <c r="B13" s="735"/>
      <c r="C13" s="275"/>
      <c r="D13" s="14"/>
      <c r="E13" s="280"/>
      <c r="F13" s="747"/>
    </row>
    <row r="14" spans="1:7" ht="13.5" thickBot="1" x14ac:dyDescent="0.25">
      <c r="B14" s="736"/>
      <c r="C14" s="275"/>
      <c r="D14" s="14"/>
      <c r="E14" s="280"/>
      <c r="F14" s="748"/>
    </row>
    <row r="15" spans="1:7" ht="12.75" customHeight="1" x14ac:dyDescent="0.2">
      <c r="B15" s="732" t="s">
        <v>23</v>
      </c>
      <c r="C15" s="275"/>
      <c r="D15" s="14"/>
      <c r="E15" s="280"/>
      <c r="F15" s="744" t="s">
        <v>299</v>
      </c>
    </row>
    <row r="16" spans="1:7" ht="12.75" customHeight="1" x14ac:dyDescent="0.2">
      <c r="B16" s="732"/>
      <c r="C16" s="275"/>
      <c r="D16" s="14"/>
      <c r="E16" s="280"/>
      <c r="F16" s="747"/>
    </row>
    <row r="17" spans="2:6" ht="12.75" customHeight="1" x14ac:dyDescent="0.2">
      <c r="B17" s="732"/>
      <c r="C17" s="275"/>
      <c r="D17" s="14"/>
      <c r="E17" s="280"/>
      <c r="F17" s="747"/>
    </row>
    <row r="18" spans="2:6" ht="13.5" customHeight="1" thickBot="1" x14ac:dyDescent="0.25">
      <c r="B18" s="733"/>
      <c r="C18" s="276"/>
      <c r="D18" s="277"/>
      <c r="E18" s="281"/>
      <c r="F18" s="748"/>
    </row>
    <row r="19" spans="2:6" x14ac:dyDescent="0.2">
      <c r="D19" s="272"/>
      <c r="E19" s="272"/>
      <c r="F19" s="272"/>
    </row>
    <row r="20" spans="2:6" x14ac:dyDescent="0.2">
      <c r="D20" s="272"/>
      <c r="E20" s="272"/>
      <c r="F20" s="272"/>
    </row>
    <row r="21" spans="2:6" x14ac:dyDescent="0.2">
      <c r="D21" s="272"/>
      <c r="E21" s="272"/>
      <c r="F21" s="272"/>
    </row>
  </sheetData>
  <mergeCells count="9">
    <mergeCell ref="D2:F2"/>
    <mergeCell ref="B15:B18"/>
    <mergeCell ref="B11:B14"/>
    <mergeCell ref="B7:B10"/>
    <mergeCell ref="B3:B6"/>
    <mergeCell ref="F3:F6"/>
    <mergeCell ref="F7:F10"/>
    <mergeCell ref="F11:F14"/>
    <mergeCell ref="F15:F18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showGridLines="0" workbookViewId="0">
      <selection activeCell="E20" sqref="E20"/>
    </sheetView>
  </sheetViews>
  <sheetFormatPr defaultRowHeight="12.75" x14ac:dyDescent="0.2"/>
  <cols>
    <col min="2" max="2" width="18.42578125" customWidth="1"/>
    <col min="3" max="3" width="24.5703125" customWidth="1"/>
    <col min="4" max="4" width="25.42578125" customWidth="1"/>
    <col min="5" max="5" width="26.28515625" customWidth="1"/>
    <col min="6" max="6" width="23.28515625" customWidth="1"/>
    <col min="7" max="7" width="22.85546875" customWidth="1"/>
  </cols>
  <sheetData>
    <row r="1" spans="1:7" x14ac:dyDescent="0.2">
      <c r="A1" s="749" t="s">
        <v>223</v>
      </c>
      <c r="B1" s="749"/>
      <c r="C1" s="749"/>
      <c r="D1" s="749"/>
      <c r="E1" s="749"/>
      <c r="F1" s="749"/>
      <c r="G1" s="749"/>
    </row>
    <row r="2" spans="1:7" ht="13.5" thickBot="1" x14ac:dyDescent="0.25">
      <c r="A2" s="749"/>
      <c r="B2" s="749"/>
      <c r="C2" s="749"/>
      <c r="D2" s="749"/>
      <c r="E2" s="749"/>
      <c r="F2" s="749"/>
      <c r="G2" s="749"/>
    </row>
    <row r="3" spans="1:7" ht="57.75" customHeight="1" thickBot="1" x14ac:dyDescent="0.25">
      <c r="A3" s="292"/>
      <c r="B3" s="365" t="s">
        <v>121</v>
      </c>
      <c r="C3" s="366" t="s">
        <v>315</v>
      </c>
      <c r="D3" s="366" t="s">
        <v>314</v>
      </c>
      <c r="E3" s="366" t="s">
        <v>313</v>
      </c>
      <c r="F3" s="366" t="s">
        <v>312</v>
      </c>
      <c r="G3" s="366" t="s">
        <v>311</v>
      </c>
    </row>
    <row r="4" spans="1:7" ht="26.25" customHeight="1" thickBot="1" x14ac:dyDescent="0.25">
      <c r="A4" s="291"/>
      <c r="B4" s="366" t="s">
        <v>224</v>
      </c>
      <c r="C4" s="367" t="s">
        <v>232</v>
      </c>
      <c r="D4" s="367" t="s">
        <v>233</v>
      </c>
      <c r="E4" s="367" t="s">
        <v>270</v>
      </c>
      <c r="F4" s="367" t="s">
        <v>269</v>
      </c>
      <c r="G4" s="367" t="s">
        <v>234</v>
      </c>
    </row>
    <row r="5" spans="1:7" ht="24" customHeight="1" thickBot="1" x14ac:dyDescent="0.25">
      <c r="A5" s="364"/>
      <c r="B5" s="366" t="s">
        <v>74</v>
      </c>
      <c r="C5" s="367">
        <v>1</v>
      </c>
      <c r="D5" s="367">
        <v>2</v>
      </c>
      <c r="E5" s="367">
        <v>3</v>
      </c>
      <c r="F5" s="367">
        <v>4</v>
      </c>
      <c r="G5" s="367">
        <v>5</v>
      </c>
    </row>
  </sheetData>
  <mergeCells count="1">
    <mergeCell ref="A1:G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9694"/>
  </sheetPr>
  <dimension ref="A1:L18"/>
  <sheetViews>
    <sheetView zoomScale="98" zoomScaleNormal="98" workbookViewId="0">
      <selection activeCell="Q8" sqref="Q8"/>
    </sheetView>
  </sheetViews>
  <sheetFormatPr defaultColWidth="9.140625" defaultRowHeight="12.75" x14ac:dyDescent="0.2"/>
  <cols>
    <col min="1" max="1" width="2.28515625" style="22" customWidth="1"/>
    <col min="2" max="2" width="3.85546875" style="22" customWidth="1"/>
    <col min="3" max="3" width="0.85546875" style="22" customWidth="1"/>
    <col min="4" max="4" width="22" style="22" customWidth="1"/>
    <col min="5" max="5" width="18.7109375" style="22" bestFit="1" customWidth="1"/>
    <col min="6" max="6" width="24.140625" style="22" customWidth="1"/>
    <col min="7" max="7" width="19.5703125" style="22" bestFit="1" customWidth="1"/>
    <col min="8" max="8" width="15.7109375" style="22" customWidth="1"/>
    <col min="9" max="10" width="0.85546875" style="22" customWidth="1"/>
    <col min="11" max="11" width="16.42578125" style="22" customWidth="1"/>
    <col min="12" max="12" width="15.7109375" style="22" customWidth="1"/>
    <col min="13" max="16384" width="9.140625" style="22"/>
  </cols>
  <sheetData>
    <row r="1" spans="1:12" x14ac:dyDescent="0.2">
      <c r="A1" s="44"/>
      <c r="B1" s="750" t="s">
        <v>162</v>
      </c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2" ht="13.5" thickBot="1" x14ac:dyDescent="0.25">
      <c r="A2" s="44"/>
      <c r="B2" s="750"/>
      <c r="C2" s="750"/>
      <c r="D2" s="750"/>
      <c r="E2" s="750"/>
      <c r="F2" s="750"/>
      <c r="G2" s="750"/>
      <c r="H2" s="750"/>
      <c r="I2" s="750"/>
      <c r="J2" s="750"/>
      <c r="K2" s="750"/>
      <c r="L2" s="750"/>
    </row>
    <row r="3" spans="1:12" ht="32.25" thickBot="1" x14ac:dyDescent="0.25">
      <c r="A3" s="44"/>
      <c r="B3" s="327"/>
      <c r="C3" s="328"/>
      <c r="D3" s="751" t="s">
        <v>76</v>
      </c>
      <c r="E3" s="751"/>
      <c r="F3" s="751"/>
      <c r="G3" s="751"/>
      <c r="H3" s="751"/>
      <c r="I3" s="329"/>
      <c r="J3" s="330"/>
      <c r="K3" s="330" t="s">
        <v>77</v>
      </c>
      <c r="L3" s="752" t="s">
        <v>74</v>
      </c>
    </row>
    <row r="4" spans="1:12" ht="35.25" customHeight="1" x14ac:dyDescent="0.2">
      <c r="B4" s="331"/>
      <c r="C4" s="332"/>
      <c r="D4" s="333" t="s">
        <v>79</v>
      </c>
      <c r="E4" s="334" t="s">
        <v>24</v>
      </c>
      <c r="F4" s="333" t="s">
        <v>25</v>
      </c>
      <c r="G4" s="334" t="s">
        <v>163</v>
      </c>
      <c r="H4" s="333" t="s">
        <v>81</v>
      </c>
      <c r="I4" s="335"/>
      <c r="J4" s="334"/>
      <c r="K4" s="334" t="s">
        <v>115</v>
      </c>
      <c r="L4" s="752"/>
    </row>
    <row r="5" spans="1:12" ht="24.95" customHeight="1" thickBot="1" x14ac:dyDescent="0.25">
      <c r="B5" s="331"/>
      <c r="C5" s="332"/>
      <c r="D5" s="336">
        <v>0.15</v>
      </c>
      <c r="E5" s="337">
        <v>0.17</v>
      </c>
      <c r="F5" s="336">
        <v>0.12</v>
      </c>
      <c r="G5" s="337">
        <v>0.18</v>
      </c>
      <c r="H5" s="336">
        <v>0.13</v>
      </c>
      <c r="I5" s="338"/>
      <c r="J5" s="337"/>
      <c r="K5" s="337">
        <v>0.25</v>
      </c>
      <c r="L5" s="293">
        <f>SUM(D5:K5)</f>
        <v>1</v>
      </c>
    </row>
    <row r="6" spans="1:12" ht="63.75" customHeight="1" x14ac:dyDescent="0.2">
      <c r="B6" s="753" t="s">
        <v>164</v>
      </c>
      <c r="C6" s="339"/>
      <c r="D6" s="340" t="s">
        <v>165</v>
      </c>
      <c r="E6" s="341" t="s">
        <v>166</v>
      </c>
      <c r="F6" s="340" t="s">
        <v>167</v>
      </c>
      <c r="G6" s="342" t="s">
        <v>316</v>
      </c>
      <c r="H6" s="340" t="s">
        <v>320</v>
      </c>
      <c r="I6" s="343"/>
      <c r="J6" s="342"/>
      <c r="K6" s="344" t="s">
        <v>168</v>
      </c>
      <c r="L6" s="456" t="s">
        <v>277</v>
      </c>
    </row>
    <row r="7" spans="1:12" ht="63.75" x14ac:dyDescent="0.2">
      <c r="B7" s="754"/>
      <c r="C7" s="345"/>
      <c r="D7" s="457" t="s">
        <v>169</v>
      </c>
      <c r="E7" s="347" t="s">
        <v>170</v>
      </c>
      <c r="F7" s="346" t="s">
        <v>171</v>
      </c>
      <c r="G7" s="348" t="s">
        <v>317</v>
      </c>
      <c r="H7" s="346" t="s">
        <v>319</v>
      </c>
      <c r="I7" s="349"/>
      <c r="J7" s="348"/>
      <c r="K7" s="350" t="s">
        <v>172</v>
      </c>
      <c r="L7" s="456" t="s">
        <v>276</v>
      </c>
    </row>
    <row r="8" spans="1:12" ht="63.75" x14ac:dyDescent="0.2">
      <c r="B8" s="754"/>
      <c r="C8" s="345"/>
      <c r="D8" s="351" t="s">
        <v>173</v>
      </c>
      <c r="E8" s="352" t="s">
        <v>174</v>
      </c>
      <c r="F8" s="351" t="s">
        <v>175</v>
      </c>
      <c r="G8" s="353" t="s">
        <v>176</v>
      </c>
      <c r="H8" s="351" t="s">
        <v>177</v>
      </c>
      <c r="I8" s="354"/>
      <c r="J8" s="348"/>
      <c r="K8" s="355" t="s">
        <v>178</v>
      </c>
      <c r="L8" s="456" t="s">
        <v>275</v>
      </c>
    </row>
    <row r="9" spans="1:12" ht="76.5" x14ac:dyDescent="0.2">
      <c r="B9" s="754"/>
      <c r="C9" s="345"/>
      <c r="D9" s="346" t="s">
        <v>179</v>
      </c>
      <c r="E9" s="347" t="s">
        <v>180</v>
      </c>
      <c r="F9" s="346" t="s">
        <v>181</v>
      </c>
      <c r="G9" s="348" t="s">
        <v>318</v>
      </c>
      <c r="H9" s="346" t="s">
        <v>182</v>
      </c>
      <c r="I9" s="349"/>
      <c r="J9" s="348"/>
      <c r="K9" s="350" t="s">
        <v>183</v>
      </c>
      <c r="L9" s="456" t="s">
        <v>274</v>
      </c>
    </row>
    <row r="10" spans="1:12" ht="64.5" thickBot="1" x14ac:dyDescent="0.25">
      <c r="B10" s="754"/>
      <c r="C10" s="356"/>
      <c r="D10" s="357" t="s">
        <v>184</v>
      </c>
      <c r="E10" s="358" t="s">
        <v>185</v>
      </c>
      <c r="F10" s="357" t="s">
        <v>186</v>
      </c>
      <c r="G10" s="359" t="s">
        <v>187</v>
      </c>
      <c r="H10" s="357" t="s">
        <v>188</v>
      </c>
      <c r="I10" s="360"/>
      <c r="J10" s="353"/>
      <c r="K10" s="361" t="s">
        <v>189</v>
      </c>
      <c r="L10" s="456" t="s">
        <v>273</v>
      </c>
    </row>
    <row r="11" spans="1:12" ht="2.25" customHeight="1" thickBot="1" x14ac:dyDescent="0.25">
      <c r="B11" s="755"/>
      <c r="C11" s="362"/>
      <c r="D11" s="362"/>
      <c r="E11" s="362"/>
      <c r="F11" s="362"/>
      <c r="G11" s="362"/>
      <c r="H11" s="362"/>
      <c r="I11" s="362"/>
      <c r="J11" s="362"/>
      <c r="K11" s="363"/>
      <c r="L11" s="125"/>
    </row>
    <row r="18" spans="4:4" x14ac:dyDescent="0.2">
      <c r="D18" s="126"/>
    </row>
  </sheetData>
  <mergeCells count="4">
    <mergeCell ref="B1:L2"/>
    <mergeCell ref="D3:H3"/>
    <mergeCell ref="L3:L4"/>
    <mergeCell ref="B6:B11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</vt:i4>
      </vt:variant>
    </vt:vector>
  </HeadingPairs>
  <TitlesOfParts>
    <vt:vector size="13" baseType="lpstr">
      <vt:lpstr>Instruções</vt:lpstr>
      <vt:lpstr>Ambiente e Fixação de Objetivos</vt:lpstr>
      <vt:lpstr>Mapa de Riscos</vt:lpstr>
      <vt:lpstr>Cálculo do Risco Inerente</vt:lpstr>
      <vt:lpstr>Cálculo do Risco Residual</vt:lpstr>
      <vt:lpstr>Plano de Ação</vt:lpstr>
      <vt:lpstr>NR - Resposta a Risco</vt:lpstr>
      <vt:lpstr>Probabilidade</vt:lpstr>
      <vt:lpstr>Impacto - Fatores de Análise</vt:lpstr>
      <vt:lpstr>Plan1</vt:lpstr>
      <vt:lpstr>Sobre</vt:lpstr>
      <vt:lpstr>MapXConst.Controles</vt:lpstr>
      <vt:lpstr>Status</vt:lpstr>
    </vt:vector>
  </TitlesOfParts>
  <Company>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Gestão de Riscos</dc:title>
  <dc:subject>Gestão de Riscos</dc:subject>
  <dc:creator>Vera Lucia de Melo</dc:creator>
  <dc:description>Versão: 1.1</dc:description>
  <cp:lastModifiedBy>Windows User</cp:lastModifiedBy>
  <cp:lastPrinted>2016-08-24T17:29:17Z</cp:lastPrinted>
  <dcterms:created xsi:type="dcterms:W3CDTF">2014-08-07T19:36:02Z</dcterms:created>
  <dcterms:modified xsi:type="dcterms:W3CDTF">2020-09-09T02:56:49Z</dcterms:modified>
</cp:coreProperties>
</file>